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ORP\Users\STang\My Documents\Work\"/>
    </mc:Choice>
  </mc:AlternateContent>
  <xr:revisionPtr revIDLastSave="0" documentId="13_ncr:1_{50CAE052-17BB-40F1-9946-0C989675C78E}" xr6:coauthVersionLast="44" xr6:coauthVersionMax="45" xr10:uidLastSave="{00000000-0000-0000-0000-000000000000}"/>
  <bookViews>
    <workbookView xWindow="28680" yWindow="-120" windowWidth="29040" windowHeight="15840" activeTab="1" xr2:uid="{00000000-000D-0000-FFFF-FFFF00000000}"/>
  </bookViews>
  <sheets>
    <sheet name="Instructions" sheetId="5" r:id="rId1"/>
    <sheet name="Template" sheetId="1" r:id="rId2"/>
    <sheet name="DTC USERS Only" sheetId="6" state="hidden" r:id="rId3"/>
    <sheet name="Holidays" sheetId="4" state="hidden" r:id="rId4"/>
  </sheets>
  <externalReferences>
    <externalReference r:id="rId5"/>
  </externalReferences>
  <definedNames>
    <definedName name="_xlnm._FilterDatabase" localSheetId="2" hidden="1">'DTC USERS Only'!$A$11:$Q$11</definedName>
    <definedName name="Holidays" localSheetId="0">[1]Holidays!$C$4:$G$13</definedName>
    <definedName name="Holidays">Holidays!$C$4:$G$13</definedName>
    <definedName name="_xlnm.Print_Area" localSheetId="0">Instructions!$A$1:$D$25</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4" l="1"/>
  <c r="D13" i="4" l="1"/>
  <c r="D8" i="4"/>
  <c r="E13" i="4"/>
  <c r="F11" i="4"/>
  <c r="F4" i="4"/>
  <c r="G4" i="4" l="1"/>
  <c r="F6" i="4"/>
  <c r="I58" i="6"/>
  <c r="A17" i="6" l="1"/>
  <c r="A15" i="6"/>
  <c r="A14" i="6"/>
  <c r="A13" i="6"/>
  <c r="A16" i="6"/>
  <c r="G18" i="6"/>
  <c r="J18" i="6"/>
  <c r="G19" i="6"/>
  <c r="J19" i="6"/>
  <c r="G20" i="6"/>
  <c r="J20" i="6"/>
  <c r="G21" i="6"/>
  <c r="J21" i="6"/>
  <c r="G22" i="6"/>
  <c r="J22" i="6"/>
  <c r="G23" i="6"/>
  <c r="J23" i="6"/>
  <c r="G24" i="6"/>
  <c r="J24" i="6"/>
  <c r="G25" i="6"/>
  <c r="J25" i="6"/>
  <c r="G26" i="6"/>
  <c r="J26" i="6"/>
  <c r="G27" i="6"/>
  <c r="J27" i="6"/>
  <c r="G28" i="6"/>
  <c r="J28" i="6"/>
  <c r="G29" i="6"/>
  <c r="J29" i="6"/>
  <c r="G30" i="6"/>
  <c r="J30" i="6"/>
  <c r="G31" i="6"/>
  <c r="J31" i="6"/>
  <c r="G32" i="6"/>
  <c r="J32" i="6"/>
  <c r="G33" i="6"/>
  <c r="J33" i="6"/>
  <c r="G34" i="6"/>
  <c r="J34" i="6"/>
  <c r="G35" i="6"/>
  <c r="J35" i="6"/>
  <c r="G36" i="6"/>
  <c r="J36" i="6"/>
  <c r="G37" i="6"/>
  <c r="J37" i="6"/>
  <c r="G38" i="6"/>
  <c r="J38" i="6"/>
  <c r="G39" i="6"/>
  <c r="J39" i="6"/>
  <c r="G40" i="6"/>
  <c r="J40" i="6"/>
  <c r="G41" i="6"/>
  <c r="J41" i="6"/>
  <c r="G42" i="6"/>
  <c r="J42" i="6"/>
  <c r="G43" i="6"/>
  <c r="J43" i="6"/>
  <c r="G44" i="6"/>
  <c r="J44" i="6"/>
  <c r="G45" i="6"/>
  <c r="J45" i="6"/>
  <c r="G46" i="6"/>
  <c r="J46" i="6"/>
  <c r="G47" i="6"/>
  <c r="J47" i="6"/>
  <c r="G48" i="6"/>
  <c r="J48" i="6"/>
  <c r="G49" i="6"/>
  <c r="J49" i="6"/>
  <c r="G50" i="6"/>
  <c r="J50" i="6"/>
  <c r="G51" i="6"/>
  <c r="J51" i="6"/>
  <c r="G52" i="6"/>
  <c r="J52" i="6"/>
  <c r="G53" i="6"/>
  <c r="J53" i="6"/>
  <c r="G54" i="6"/>
  <c r="J54" i="6"/>
  <c r="G55" i="6"/>
  <c r="J55" i="6"/>
  <c r="G56" i="6"/>
  <c r="J56" i="6"/>
  <c r="G57" i="6"/>
  <c r="J57" i="6"/>
  <c r="G58" i="6"/>
  <c r="J58" i="6"/>
  <c r="G59" i="6"/>
  <c r="J59" i="6"/>
  <c r="G60" i="6"/>
  <c r="J60" i="6"/>
  <c r="G61" i="6"/>
  <c r="J61" i="6"/>
  <c r="G62" i="6"/>
  <c r="J62" i="6"/>
  <c r="G63" i="6"/>
  <c r="J63" i="6"/>
  <c r="G64" i="6"/>
  <c r="J64" i="6"/>
  <c r="G65" i="6"/>
  <c r="J65" i="6"/>
  <c r="G66" i="6"/>
  <c r="J66" i="6"/>
  <c r="G67" i="6"/>
  <c r="J67" i="6"/>
  <c r="G68" i="6"/>
  <c r="J68" i="6"/>
  <c r="G69" i="6"/>
  <c r="J69" i="6"/>
  <c r="G70" i="6"/>
  <c r="J70" i="6"/>
  <c r="G71" i="6"/>
  <c r="J71" i="6"/>
  <c r="G72" i="6"/>
  <c r="J72" i="6"/>
  <c r="G73" i="6"/>
  <c r="J73" i="6"/>
  <c r="G74" i="6"/>
  <c r="J74" i="6"/>
  <c r="G75" i="6"/>
  <c r="J75" i="6"/>
  <c r="G76" i="6"/>
  <c r="J76" i="6"/>
  <c r="G77" i="6"/>
  <c r="J77" i="6"/>
  <c r="G78" i="6"/>
  <c r="J78" i="6"/>
  <c r="G79" i="6"/>
  <c r="J79" i="6"/>
  <c r="G80" i="6"/>
  <c r="J80" i="6"/>
  <c r="G81" i="6"/>
  <c r="J81" i="6"/>
  <c r="G82" i="6"/>
  <c r="J82" i="6"/>
  <c r="G83" i="6"/>
  <c r="J83" i="6"/>
  <c r="G84" i="6"/>
  <c r="J84" i="6"/>
  <c r="G85" i="6"/>
  <c r="J85" i="6"/>
  <c r="G86" i="6"/>
  <c r="J86" i="6"/>
  <c r="G87" i="6"/>
  <c r="J87" i="6"/>
  <c r="G88" i="6"/>
  <c r="J88" i="6"/>
  <c r="G89" i="6"/>
  <c r="J89" i="6"/>
  <c r="G90" i="6"/>
  <c r="J90" i="6"/>
  <c r="G91" i="6"/>
  <c r="J91" i="6"/>
  <c r="G92" i="6"/>
  <c r="J92" i="6"/>
  <c r="G93" i="6"/>
  <c r="J93" i="6"/>
  <c r="G13" i="6"/>
  <c r="J13" i="6"/>
  <c r="G14" i="6"/>
  <c r="J14" i="6"/>
  <c r="G15" i="6"/>
  <c r="J15" i="6"/>
  <c r="G16" i="6"/>
  <c r="J16" i="6"/>
  <c r="G17" i="6"/>
  <c r="J17" i="6"/>
  <c r="G12" i="6"/>
  <c r="J12" i="6" s="1"/>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13" i="6"/>
  <c r="F12"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13" i="6"/>
  <c r="E14" i="6"/>
  <c r="E15" i="6"/>
  <c r="E16" i="6"/>
  <c r="E17" i="6"/>
  <c r="E12" i="6"/>
  <c r="D18" i="6"/>
  <c r="L18" i="6"/>
  <c r="D19" i="6"/>
  <c r="L19" i="6"/>
  <c r="D20" i="6"/>
  <c r="L20" i="6"/>
  <c r="D21" i="6"/>
  <c r="L21" i="6"/>
  <c r="D22" i="6"/>
  <c r="L22" i="6"/>
  <c r="D23" i="6"/>
  <c r="L23" i="6"/>
  <c r="D24" i="6"/>
  <c r="L24" i="6"/>
  <c r="D25" i="6"/>
  <c r="L25" i="6"/>
  <c r="D26" i="6"/>
  <c r="L26" i="6"/>
  <c r="D27" i="6"/>
  <c r="L27" i="6"/>
  <c r="D28" i="6"/>
  <c r="L28" i="6"/>
  <c r="D29" i="6"/>
  <c r="L29" i="6"/>
  <c r="D30" i="6"/>
  <c r="L30" i="6"/>
  <c r="D31" i="6"/>
  <c r="L31" i="6"/>
  <c r="D32" i="6"/>
  <c r="L32" i="6"/>
  <c r="D33" i="6"/>
  <c r="L33" i="6"/>
  <c r="D34" i="6"/>
  <c r="L34" i="6"/>
  <c r="D35" i="6"/>
  <c r="L35" i="6"/>
  <c r="D36" i="6"/>
  <c r="L36" i="6"/>
  <c r="D37" i="6"/>
  <c r="L37" i="6"/>
  <c r="D38" i="6"/>
  <c r="L38" i="6"/>
  <c r="D39" i="6"/>
  <c r="L39" i="6"/>
  <c r="D40" i="6"/>
  <c r="L40" i="6"/>
  <c r="D41" i="6"/>
  <c r="L41" i="6"/>
  <c r="D42" i="6"/>
  <c r="L42" i="6"/>
  <c r="D43" i="6"/>
  <c r="L43" i="6"/>
  <c r="D44" i="6"/>
  <c r="L44" i="6"/>
  <c r="D45" i="6"/>
  <c r="L45" i="6"/>
  <c r="D46" i="6"/>
  <c r="L46" i="6"/>
  <c r="D47" i="6"/>
  <c r="L47" i="6"/>
  <c r="D48" i="6"/>
  <c r="L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13" i="6"/>
  <c r="L13" i="6"/>
  <c r="D14" i="6"/>
  <c r="L14" i="6"/>
  <c r="D15" i="6"/>
  <c r="L15" i="6"/>
  <c r="D16" i="6"/>
  <c r="L16" i="6"/>
  <c r="D17" i="6"/>
  <c r="L17" i="6"/>
  <c r="D12" i="6"/>
  <c r="L12"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13" i="6"/>
  <c r="C14" i="6"/>
  <c r="C15" i="6"/>
  <c r="C16" i="6"/>
  <c r="C17" i="6"/>
  <c r="C12" i="6"/>
  <c r="B18" i="6"/>
  <c r="B19" i="6"/>
  <c r="B20" i="6"/>
  <c r="B21" i="6"/>
  <c r="B22" i="6"/>
  <c r="B23" i="6"/>
  <c r="K23" i="6"/>
  <c r="B24" i="6"/>
  <c r="B25" i="6"/>
  <c r="B26" i="6"/>
  <c r="B27" i="6"/>
  <c r="B28" i="6"/>
  <c r="B29" i="6"/>
  <c r="K29" i="6"/>
  <c r="B30" i="6"/>
  <c r="B31" i="6"/>
  <c r="B32" i="6"/>
  <c r="B33" i="6"/>
  <c r="B34" i="6"/>
  <c r="B35" i="6"/>
  <c r="K35" i="6"/>
  <c r="B36" i="6"/>
  <c r="B37" i="6"/>
  <c r="B38" i="6"/>
  <c r="B39" i="6"/>
  <c r="B40" i="6"/>
  <c r="B41" i="6"/>
  <c r="K41" i="6"/>
  <c r="B42" i="6"/>
  <c r="B43" i="6"/>
  <c r="B44" i="6"/>
  <c r="B45" i="6"/>
  <c r="B46" i="6"/>
  <c r="B47" i="6"/>
  <c r="K47" i="6"/>
  <c r="B48" i="6"/>
  <c r="B49" i="6"/>
  <c r="K49" i="6"/>
  <c r="B50" i="6"/>
  <c r="K50" i="6"/>
  <c r="B51" i="6"/>
  <c r="K51" i="6"/>
  <c r="B52" i="6"/>
  <c r="K52" i="6"/>
  <c r="B53" i="6"/>
  <c r="K53" i="6"/>
  <c r="B54" i="6"/>
  <c r="K54" i="6"/>
  <c r="B55" i="6"/>
  <c r="K55" i="6"/>
  <c r="B56" i="6"/>
  <c r="K56" i="6"/>
  <c r="B57" i="6"/>
  <c r="K57" i="6"/>
  <c r="B58" i="6"/>
  <c r="K58" i="6"/>
  <c r="B59" i="6"/>
  <c r="K59" i="6"/>
  <c r="B60" i="6"/>
  <c r="K60" i="6"/>
  <c r="B61" i="6"/>
  <c r="K61" i="6"/>
  <c r="B62" i="6"/>
  <c r="K62" i="6"/>
  <c r="B63" i="6"/>
  <c r="K63" i="6"/>
  <c r="B64" i="6"/>
  <c r="K64" i="6"/>
  <c r="B65" i="6"/>
  <c r="K65" i="6"/>
  <c r="B66" i="6"/>
  <c r="K66" i="6"/>
  <c r="B67" i="6"/>
  <c r="K67" i="6"/>
  <c r="B68" i="6"/>
  <c r="K68" i="6"/>
  <c r="B69" i="6"/>
  <c r="K69" i="6"/>
  <c r="B70" i="6"/>
  <c r="K70" i="6"/>
  <c r="B71" i="6"/>
  <c r="K71" i="6"/>
  <c r="B72" i="6"/>
  <c r="K72" i="6"/>
  <c r="B73" i="6"/>
  <c r="K73" i="6"/>
  <c r="B74" i="6"/>
  <c r="K74" i="6"/>
  <c r="B75" i="6"/>
  <c r="K75" i="6"/>
  <c r="B76" i="6"/>
  <c r="K76" i="6"/>
  <c r="B77" i="6"/>
  <c r="K77" i="6"/>
  <c r="B78" i="6"/>
  <c r="K78" i="6"/>
  <c r="B79" i="6"/>
  <c r="K79" i="6"/>
  <c r="B80" i="6"/>
  <c r="K80" i="6"/>
  <c r="B81" i="6"/>
  <c r="K81" i="6"/>
  <c r="B82" i="6"/>
  <c r="K82" i="6"/>
  <c r="B83" i="6"/>
  <c r="K83" i="6"/>
  <c r="B84" i="6"/>
  <c r="K84" i="6"/>
  <c r="B85" i="6"/>
  <c r="K85" i="6"/>
  <c r="B86" i="6"/>
  <c r="K86" i="6"/>
  <c r="B87" i="6"/>
  <c r="K87" i="6"/>
  <c r="B88" i="6"/>
  <c r="K88" i="6"/>
  <c r="B89" i="6"/>
  <c r="K89" i="6"/>
  <c r="B90" i="6"/>
  <c r="K90" i="6"/>
  <c r="B91" i="6"/>
  <c r="K91" i="6"/>
  <c r="B92" i="6"/>
  <c r="K92" i="6"/>
  <c r="B93" i="6"/>
  <c r="K93" i="6"/>
  <c r="B17" i="6"/>
  <c r="K17" i="6"/>
  <c r="B16" i="6"/>
  <c r="B15" i="6"/>
  <c r="B14" i="6"/>
  <c r="K14" i="6"/>
  <c r="B13" i="6"/>
  <c r="K13" i="6"/>
  <c r="B12"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47" i="6"/>
  <c r="A58" i="6"/>
  <c r="A57" i="6"/>
  <c r="A56" i="6"/>
  <c r="A55" i="6"/>
  <c r="A54" i="6"/>
  <c r="A53" i="6"/>
  <c r="A52" i="6"/>
  <c r="A51" i="6"/>
  <c r="A50" i="6"/>
  <c r="A49" i="6"/>
  <c r="A48"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2" i="6"/>
  <c r="K16" i="6"/>
  <c r="K43" i="6"/>
  <c r="K37" i="6"/>
  <c r="K31" i="6"/>
  <c r="K25" i="6"/>
  <c r="K19" i="6"/>
  <c r="K44" i="6"/>
  <c r="K38" i="6"/>
  <c r="K32" i="6"/>
  <c r="K26" i="6"/>
  <c r="K20" i="6"/>
  <c r="K15" i="6"/>
  <c r="K48" i="6"/>
  <c r="K42" i="6"/>
  <c r="K36" i="6"/>
  <c r="K30" i="6"/>
  <c r="K24" i="6"/>
  <c r="K18" i="6"/>
  <c r="K46" i="6"/>
  <c r="K40" i="6"/>
  <c r="K34" i="6"/>
  <c r="K28" i="6"/>
  <c r="K22" i="6"/>
  <c r="K45" i="6"/>
  <c r="K39" i="6"/>
  <c r="K33" i="6"/>
  <c r="K27" i="6"/>
  <c r="K21" i="6"/>
  <c r="I93" i="6"/>
  <c r="N93" i="6" s="1"/>
  <c r="I92" i="6"/>
  <c r="N92" i="6" s="1"/>
  <c r="I91" i="6"/>
  <c r="P91" i="6" s="1"/>
  <c r="Q91" i="6" s="1"/>
  <c r="M91" i="6" s="1"/>
  <c r="I90" i="6"/>
  <c r="N90" i="6" s="1"/>
  <c r="I89" i="6"/>
  <c r="P89" i="6" s="1"/>
  <c r="Q89" i="6" s="1"/>
  <c r="M89" i="6" s="1"/>
  <c r="I88" i="6"/>
  <c r="N88" i="6" s="1"/>
  <c r="I87" i="6"/>
  <c r="N87" i="6" s="1"/>
  <c r="I86" i="6"/>
  <c r="P86" i="6" s="1"/>
  <c r="Q86" i="6" s="1"/>
  <c r="M86" i="6" s="1"/>
  <c r="I85" i="6"/>
  <c r="N85" i="6" s="1"/>
  <c r="I84" i="6"/>
  <c r="P84" i="6" s="1"/>
  <c r="Q84" i="6" s="1"/>
  <c r="M84" i="6" s="1"/>
  <c r="I83" i="6"/>
  <c r="N83" i="6" s="1"/>
  <c r="I82" i="6"/>
  <c r="N82" i="6" s="1"/>
  <c r="I81" i="6"/>
  <c r="N81" i="6" s="1"/>
  <c r="I80" i="6"/>
  <c r="N80" i="6" s="1"/>
  <c r="I79" i="6"/>
  <c r="N79" i="6" s="1"/>
  <c r="I78" i="6"/>
  <c r="P78" i="6" s="1"/>
  <c r="Q78" i="6" s="1"/>
  <c r="M78" i="6" s="1"/>
  <c r="I77" i="6"/>
  <c r="N77" i="6" s="1"/>
  <c r="I76" i="6"/>
  <c r="N76" i="6" s="1"/>
  <c r="I75" i="6"/>
  <c r="N75" i="6" s="1"/>
  <c r="I74" i="6"/>
  <c r="N74" i="6" s="1"/>
  <c r="I73" i="6"/>
  <c r="P73" i="6" s="1"/>
  <c r="Q73" i="6" s="1"/>
  <c r="M73" i="6" s="1"/>
  <c r="I72" i="6"/>
  <c r="N72" i="6" s="1"/>
  <c r="I71" i="6"/>
  <c r="P71" i="6" s="1"/>
  <c r="Q71" i="6" s="1"/>
  <c r="M71" i="6" s="1"/>
  <c r="I70" i="6"/>
  <c r="N70" i="6" s="1"/>
  <c r="I69" i="6"/>
  <c r="N69" i="6" s="1"/>
  <c r="I68" i="6"/>
  <c r="P68" i="6" s="1"/>
  <c r="Q68" i="6" s="1"/>
  <c r="M68" i="6" s="1"/>
  <c r="I67" i="6"/>
  <c r="N67" i="6" s="1"/>
  <c r="I66" i="6"/>
  <c r="P66" i="6" s="1"/>
  <c r="Q66" i="6" s="1"/>
  <c r="M66" i="6" s="1"/>
  <c r="I65" i="6"/>
  <c r="N65" i="6" s="1"/>
  <c r="I64" i="6"/>
  <c r="P64" i="6" s="1"/>
  <c r="Q64" i="6" s="1"/>
  <c r="M64" i="6" s="1"/>
  <c r="I63" i="6"/>
  <c r="N63" i="6" s="1"/>
  <c r="I62" i="6"/>
  <c r="P62" i="6" s="1"/>
  <c r="Q62" i="6" s="1"/>
  <c r="M62" i="6" s="1"/>
  <c r="I61" i="6"/>
  <c r="N61" i="6" s="1"/>
  <c r="I60" i="6"/>
  <c r="P60" i="6" s="1"/>
  <c r="Q60" i="6" s="1"/>
  <c r="M60" i="6" s="1"/>
  <c r="I59" i="6"/>
  <c r="P59" i="6" s="1"/>
  <c r="Q59" i="6" s="1"/>
  <c r="M59" i="6" s="1"/>
  <c r="P58" i="6"/>
  <c r="Q58" i="6" s="1"/>
  <c r="M58" i="6" s="1"/>
  <c r="I57" i="6"/>
  <c r="N57" i="6" s="1"/>
  <c r="I56" i="6"/>
  <c r="P56" i="6" s="1"/>
  <c r="Q56" i="6" s="1"/>
  <c r="M56" i="6" s="1"/>
  <c r="I55" i="6"/>
  <c r="N55" i="6" s="1"/>
  <c r="I54" i="6"/>
  <c r="P54" i="6" s="1"/>
  <c r="Q54" i="6" s="1"/>
  <c r="M54" i="6" s="1"/>
  <c r="I53" i="6"/>
  <c r="N53" i="6" s="1"/>
  <c r="I52" i="6"/>
  <c r="N52" i="6" s="1"/>
  <c r="I51" i="6"/>
  <c r="N51" i="6" s="1"/>
  <c r="I50" i="6"/>
  <c r="N50" i="6" s="1"/>
  <c r="I49" i="6"/>
  <c r="P49" i="6" s="1"/>
  <c r="Q49" i="6" s="1"/>
  <c r="M49" i="6" s="1"/>
  <c r="I48" i="6"/>
  <c r="N48" i="6" s="1"/>
  <c r="I47" i="6"/>
  <c r="P47" i="6" s="1"/>
  <c r="Q47" i="6" s="1"/>
  <c r="M47" i="6" s="1"/>
  <c r="I46" i="6"/>
  <c r="N46" i="6" s="1"/>
  <c r="I45" i="6"/>
  <c r="N45" i="6" s="1"/>
  <c r="I44" i="6"/>
  <c r="P44" i="6" s="1"/>
  <c r="Q44" i="6" s="1"/>
  <c r="M44" i="6" s="1"/>
  <c r="I43" i="6"/>
  <c r="N43" i="6" s="1"/>
  <c r="I42" i="6"/>
  <c r="N42" i="6" s="1"/>
  <c r="I41" i="6"/>
  <c r="N41" i="6" s="1"/>
  <c r="I40" i="6"/>
  <c r="N40" i="6" s="1"/>
  <c r="I39" i="6"/>
  <c r="N39" i="6" s="1"/>
  <c r="I38" i="6"/>
  <c r="N38" i="6" s="1"/>
  <c r="I37" i="6"/>
  <c r="P37" i="6" s="1"/>
  <c r="Q37" i="6" s="1"/>
  <c r="M37" i="6" s="1"/>
  <c r="I36" i="6"/>
  <c r="N36" i="6" s="1"/>
  <c r="I35" i="6"/>
  <c r="P35" i="6" s="1"/>
  <c r="Q35" i="6" s="1"/>
  <c r="M35" i="6" s="1"/>
  <c r="I34" i="6"/>
  <c r="P34" i="6" s="1"/>
  <c r="Q34" i="6" s="1"/>
  <c r="M34" i="6" s="1"/>
  <c r="I33" i="6"/>
  <c r="N33" i="6" s="1"/>
  <c r="I32" i="6"/>
  <c r="N32" i="6" s="1"/>
  <c r="I31" i="6"/>
  <c r="N31" i="6" s="1"/>
  <c r="I30" i="6"/>
  <c r="P30" i="6" s="1"/>
  <c r="Q30" i="6" s="1"/>
  <c r="M30" i="6" s="1"/>
  <c r="I29" i="6"/>
  <c r="P29" i="6" s="1"/>
  <c r="Q29" i="6" s="1"/>
  <c r="M29" i="6" s="1"/>
  <c r="I28" i="6"/>
  <c r="N28" i="6" s="1"/>
  <c r="I27" i="6"/>
  <c r="N27" i="6" s="1"/>
  <c r="I26" i="6"/>
  <c r="N26" i="6" s="1"/>
  <c r="I25" i="6"/>
  <c r="N25" i="6" s="1"/>
  <c r="I24" i="6"/>
  <c r="N24" i="6" s="1"/>
  <c r="I23" i="6"/>
  <c r="N23" i="6" s="1"/>
  <c r="I22" i="6"/>
  <c r="N22" i="6" s="1"/>
  <c r="I21" i="6"/>
  <c r="N21" i="6" s="1"/>
  <c r="I20" i="6"/>
  <c r="P20" i="6" s="1"/>
  <c r="Q20" i="6" s="1"/>
  <c r="M20" i="6" s="1"/>
  <c r="I19" i="6"/>
  <c r="P19" i="6" s="1"/>
  <c r="Q19" i="6" s="1"/>
  <c r="M19" i="6" s="1"/>
  <c r="I18" i="6"/>
  <c r="N18" i="6" s="1"/>
  <c r="I17" i="6"/>
  <c r="N17" i="6" s="1"/>
  <c r="I16" i="6"/>
  <c r="N16" i="6" s="1"/>
  <c r="I14" i="6"/>
  <c r="P14" i="6" s="1"/>
  <c r="Q14" i="6" s="1"/>
  <c r="M14" i="6" s="1"/>
  <c r="I13" i="6"/>
  <c r="N13" i="6" s="1"/>
  <c r="I15" i="6"/>
  <c r="P15" i="6" s="1"/>
  <c r="Q15" i="6" s="1"/>
  <c r="M15" i="6" s="1"/>
  <c r="N58" i="6"/>
  <c r="N89" i="6"/>
  <c r="P90" i="6"/>
  <c r="Q90" i="6" s="1"/>
  <c r="M90" i="6" s="1"/>
  <c r="G13" i="4"/>
  <c r="F13" i="4"/>
  <c r="G12" i="4"/>
  <c r="F12" i="4"/>
  <c r="E12" i="4"/>
  <c r="D12" i="4"/>
  <c r="G11" i="4"/>
  <c r="E11" i="4"/>
  <c r="D11" i="4"/>
  <c r="G10" i="4"/>
  <c r="F10" i="4"/>
  <c r="E10" i="4"/>
  <c r="D10" i="4"/>
  <c r="G9" i="4"/>
  <c r="F9" i="4"/>
  <c r="E9" i="4"/>
  <c r="D9" i="4"/>
  <c r="G8" i="4"/>
  <c r="F8" i="4"/>
  <c r="E8" i="4"/>
  <c r="G7" i="4"/>
  <c r="F7" i="4"/>
  <c r="E7" i="4"/>
  <c r="D7" i="4"/>
  <c r="G6" i="4"/>
  <c r="E6" i="4"/>
  <c r="D6" i="4"/>
  <c r="G5" i="4"/>
  <c r="F5" i="4"/>
  <c r="E5" i="4"/>
  <c r="D5" i="4"/>
  <c r="E4" i="4"/>
  <c r="C13" i="4"/>
  <c r="B13" i="4"/>
  <c r="C12" i="4"/>
  <c r="B12" i="4"/>
  <c r="C11" i="4"/>
  <c r="B11" i="4"/>
  <c r="C10" i="4"/>
  <c r="B10" i="4"/>
  <c r="C9" i="4"/>
  <c r="B9" i="4"/>
  <c r="B8" i="4"/>
  <c r="C7" i="4"/>
  <c r="B7" i="4"/>
  <c r="C6" i="4"/>
  <c r="B6" i="4"/>
  <c r="C5" i="4"/>
  <c r="B5" i="4"/>
  <c r="C4" i="4"/>
  <c r="B4" i="4"/>
  <c r="P67" i="6" l="1"/>
  <c r="Q67" i="6" s="1"/>
  <c r="M67" i="6" s="1"/>
  <c r="K12" i="6"/>
  <c r="I12" i="6"/>
  <c r="N12" i="6" s="1"/>
  <c r="N59" i="6"/>
  <c r="N66" i="6"/>
  <c r="P82" i="6"/>
  <c r="Q82" i="6" s="1"/>
  <c r="M82" i="6" s="1"/>
  <c r="P74" i="6"/>
  <c r="Q74" i="6" s="1"/>
  <c r="M74" i="6" s="1"/>
  <c r="P76" i="6"/>
  <c r="Q76" i="6" s="1"/>
  <c r="M76" i="6" s="1"/>
  <c r="P72" i="6"/>
  <c r="Q72" i="6" s="1"/>
  <c r="M72" i="6" s="1"/>
  <c r="P65" i="6"/>
  <c r="Q65" i="6" s="1"/>
  <c r="M65" i="6" s="1"/>
  <c r="P61" i="6"/>
  <c r="Q61" i="6" s="1"/>
  <c r="M61" i="6" s="1"/>
  <c r="P69" i="6"/>
  <c r="Q69" i="6" s="1"/>
  <c r="M69" i="6" s="1"/>
  <c r="P16" i="6"/>
  <c r="Q16" i="6" s="1"/>
  <c r="M16" i="6" s="1"/>
  <c r="N78" i="6"/>
  <c r="P48" i="6"/>
  <c r="Q48" i="6" s="1"/>
  <c r="M48" i="6" s="1"/>
  <c r="P52" i="6"/>
  <c r="Q52" i="6" s="1"/>
  <c r="M52" i="6" s="1"/>
  <c r="P70" i="6"/>
  <c r="Q70" i="6" s="1"/>
  <c r="M70" i="6" s="1"/>
  <c r="N86" i="6"/>
  <c r="N64" i="6"/>
  <c r="P80" i="6"/>
  <c r="Q80" i="6" s="1"/>
  <c r="M80" i="6" s="1"/>
  <c r="P88" i="6"/>
  <c r="Q88" i="6" s="1"/>
  <c r="M88" i="6" s="1"/>
  <c r="P63" i="6"/>
  <c r="Q63" i="6" s="1"/>
  <c r="M63" i="6" s="1"/>
  <c r="N68" i="6"/>
  <c r="N84" i="6"/>
  <c r="P79" i="6"/>
  <c r="Q79" i="6" s="1"/>
  <c r="M79" i="6" s="1"/>
  <c r="P81" i="6"/>
  <c r="Q81" i="6" s="1"/>
  <c r="M81" i="6" s="1"/>
  <c r="P85" i="6"/>
  <c r="Q85" i="6" s="1"/>
  <c r="M85" i="6" s="1"/>
  <c r="P87" i="6"/>
  <c r="Q87" i="6" s="1"/>
  <c r="M87" i="6" s="1"/>
  <c r="P83" i="6"/>
  <c r="Q83" i="6" s="1"/>
  <c r="M83" i="6" s="1"/>
  <c r="P22" i="6"/>
  <c r="Q22" i="6" s="1"/>
  <c r="M22" i="6" s="1"/>
  <c r="P92" i="6"/>
  <c r="Q92" i="6" s="1"/>
  <c r="M92" i="6" s="1"/>
  <c r="N19" i="6"/>
  <c r="P77" i="6"/>
  <c r="Q77" i="6" s="1"/>
  <c r="M77" i="6" s="1"/>
  <c r="N71" i="6"/>
  <c r="P13" i="6"/>
  <c r="Q13" i="6" s="1"/>
  <c r="M13" i="6" s="1"/>
  <c r="N73" i="6"/>
  <c r="P75" i="6"/>
  <c r="Q75" i="6" s="1"/>
  <c r="M75" i="6" s="1"/>
  <c r="N15" i="6"/>
  <c r="N14" i="6"/>
  <c r="N60" i="6"/>
  <c r="N62" i="6"/>
  <c r="P38" i="6"/>
  <c r="Q38" i="6" s="1"/>
  <c r="M38" i="6" s="1"/>
  <c r="P50" i="6"/>
  <c r="Q50" i="6" s="1"/>
  <c r="M50" i="6" s="1"/>
  <c r="P46" i="6"/>
  <c r="Q46" i="6" s="1"/>
  <c r="M46" i="6" s="1"/>
  <c r="P23" i="6"/>
  <c r="Q23" i="6" s="1"/>
  <c r="M23" i="6" s="1"/>
  <c r="P43" i="6"/>
  <c r="Q43" i="6" s="1"/>
  <c r="M43" i="6" s="1"/>
  <c r="P32" i="6"/>
  <c r="Q32" i="6" s="1"/>
  <c r="M32" i="6" s="1"/>
  <c r="P28" i="6"/>
  <c r="Q28" i="6" s="1"/>
  <c r="M28" i="6" s="1"/>
  <c r="P24" i="6"/>
  <c r="Q24" i="6" s="1"/>
  <c r="M24" i="6" s="1"/>
  <c r="P40" i="6"/>
  <c r="Q40" i="6" s="1"/>
  <c r="M40" i="6" s="1"/>
  <c r="P31" i="6"/>
  <c r="Q31" i="6" s="1"/>
  <c r="M31" i="6" s="1"/>
  <c r="N44" i="6"/>
  <c r="N56" i="6"/>
  <c r="N34" i="6"/>
  <c r="P42" i="6"/>
  <c r="Q42" i="6" s="1"/>
  <c r="M42" i="6" s="1"/>
  <c r="P41" i="6"/>
  <c r="Q41" i="6" s="1"/>
  <c r="M41" i="6" s="1"/>
  <c r="N29" i="6"/>
  <c r="P18" i="6"/>
  <c r="Q18" i="6" s="1"/>
  <c r="M18" i="6" s="1"/>
  <c r="P26" i="6"/>
  <c r="Q26" i="6" s="1"/>
  <c r="M26" i="6" s="1"/>
  <c r="P51" i="6"/>
  <c r="Q51" i="6" s="1"/>
  <c r="M51" i="6" s="1"/>
  <c r="N47" i="6"/>
  <c r="P36" i="6"/>
  <c r="Q36" i="6" s="1"/>
  <c r="M36" i="6" s="1"/>
  <c r="P57" i="6"/>
  <c r="Q57" i="6" s="1"/>
  <c r="M57" i="6" s="1"/>
  <c r="P33" i="6"/>
  <c r="Q33" i="6" s="1"/>
  <c r="M33" i="6" s="1"/>
  <c r="P17" i="6"/>
  <c r="Q17" i="6" s="1"/>
  <c r="M17" i="6" s="1"/>
  <c r="N37" i="6"/>
  <c r="N20" i="6"/>
  <c r="N30" i="6"/>
  <c r="N54" i="6"/>
  <c r="P27" i="6"/>
  <c r="Q27" i="6" s="1"/>
  <c r="M27" i="6" s="1"/>
  <c r="P21" i="6"/>
  <c r="Q21" i="6" s="1"/>
  <c r="M21" i="6" s="1"/>
  <c r="N49" i="6"/>
  <c r="P53" i="6"/>
  <c r="Q53" i="6" s="1"/>
  <c r="M53" i="6" s="1"/>
  <c r="P25" i="6"/>
  <c r="Q25" i="6" s="1"/>
  <c r="M25" i="6" s="1"/>
  <c r="P45" i="6"/>
  <c r="Q45" i="6" s="1"/>
  <c r="M45" i="6" s="1"/>
  <c r="P55" i="6"/>
  <c r="Q55" i="6" s="1"/>
  <c r="M55" i="6" s="1"/>
  <c r="N91" i="6"/>
  <c r="N35" i="6"/>
  <c r="P39" i="6"/>
  <c r="Q39" i="6" s="1"/>
  <c r="M39" i="6" s="1"/>
  <c r="P93" i="6"/>
  <c r="Q93" i="6" s="1"/>
  <c r="M93" i="6" s="1"/>
  <c r="P12" i="6" l="1"/>
  <c r="Q12" i="6" s="1"/>
  <c r="M1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stang</author>
    <author>idesacia</author>
  </authors>
  <commentList>
    <comment ref="A17" authorId="0" shapeId="0" xr:uid="{00000000-0006-0000-0300-000001000000}">
      <text>
        <r>
          <rPr>
            <b/>
            <sz val="10"/>
            <color indexed="81"/>
            <rFont val="Tahoma"/>
            <family val="2"/>
          </rPr>
          <t>CUSIP of the security subject to 871m (i.e. the equity-linked instrument)</t>
        </r>
      </text>
    </comment>
    <comment ref="C17" authorId="1" shapeId="0" xr:uid="{00000000-0006-0000-0300-000002000000}">
      <text>
        <r>
          <rPr>
            <b/>
            <sz val="10"/>
            <color indexed="81"/>
            <rFont val="Tahoma"/>
            <family val="2"/>
          </rPr>
          <t>Is the timing of the DEP (Column B) based on ex-date minus 1 or record date? See 1.871-15(j)(2).  Required under 1.871-15(p)(1)(v) to determine which holders are subject to withholding.</t>
        </r>
      </text>
    </comment>
    <comment ref="E17" authorId="0" shapeId="0" xr:uid="{00000000-0006-0000-0300-000003000000}">
      <text>
        <r>
          <rPr>
            <b/>
            <sz val="10"/>
            <color indexed="81"/>
            <rFont val="Tahoma"/>
            <family val="2"/>
          </rPr>
          <t>The original submission is an add record.  Any changed to a previously provided DEP amount for a CUSIP / Date combination would be considered a change record.</t>
        </r>
      </text>
    </comment>
    <comment ref="F17" authorId="0" shapeId="0" xr:uid="{00000000-0006-0000-0300-000004000000}">
      <text>
        <r>
          <rPr>
            <b/>
            <sz val="10"/>
            <color indexed="81"/>
            <rFont val="Tahoma"/>
            <family val="2"/>
          </rPr>
          <t>CUSIP of the underlying security(ies) as defined in 1.871-15(a)(15).</t>
        </r>
      </text>
    </comment>
    <comment ref="G17" authorId="0" shapeId="0" xr:uid="{00000000-0006-0000-0300-000005000000}">
      <text>
        <r>
          <rPr>
            <b/>
            <sz val="10"/>
            <color indexed="81"/>
            <rFont val="Tahoma"/>
            <family val="2"/>
          </rPr>
          <t>Payable date of the underlying security dividend is the applicable date for firms to perform withholding that have elected this option pursuant to Reg 1.1441-2(e )(7)(iv).</t>
        </r>
        <r>
          <rPr>
            <b/>
            <sz val="9"/>
            <color indexed="81"/>
            <rFont val="Tahoma"/>
            <family val="2"/>
          </rPr>
          <t xml:space="preserve">
</t>
        </r>
      </text>
    </comment>
    <comment ref="H17" authorId="0" shapeId="0" xr:uid="{00000000-0006-0000-0300-000006000000}">
      <text>
        <r>
          <rPr>
            <b/>
            <sz val="10"/>
            <color indexed="81"/>
            <rFont val="Tahoma"/>
            <family val="2"/>
          </rPr>
          <t>Mandatory for any changes to a previously provided DEA.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stang</author>
    <author>idesacia</author>
  </authors>
  <commentList>
    <comment ref="A11" authorId="0" shapeId="0" xr:uid="{00000000-0006-0000-0100-000001000000}">
      <text>
        <r>
          <rPr>
            <b/>
            <sz val="9"/>
            <color indexed="81"/>
            <rFont val="Tahoma"/>
            <family val="2"/>
          </rPr>
          <t>CUSIP of the security subject to 871m (i.e. the equity-linked instrument)</t>
        </r>
      </text>
    </comment>
    <comment ref="C11" authorId="1" shapeId="0" xr:uid="{00000000-0006-0000-0100-000002000000}">
      <text>
        <r>
          <rPr>
            <b/>
            <sz val="8"/>
            <color indexed="81"/>
            <rFont val="Tahoma"/>
            <family val="2"/>
          </rPr>
          <t>Is the timing of the DEP (Column B) based on ex-date minus 1 or record date? See 1.871-15(j)(2).  Required under 1.871-15(p)(1)(v) to determine which holders are subject to withholding.</t>
        </r>
      </text>
    </comment>
    <comment ref="E11" authorId="0" shapeId="0" xr:uid="{00000000-0006-0000-0100-000003000000}">
      <text>
        <r>
          <rPr>
            <b/>
            <sz val="9"/>
            <color indexed="81"/>
            <rFont val="Tahoma"/>
            <family val="2"/>
          </rPr>
          <t>The original submission is an add record.  Any changed to a previously provided DEP amount for a CUSIP / Date combination would be considered a change record.</t>
        </r>
      </text>
    </comment>
    <comment ref="F11" authorId="0" shapeId="0" xr:uid="{00000000-0006-0000-0100-000004000000}">
      <text>
        <r>
          <rPr>
            <b/>
            <sz val="9"/>
            <color indexed="81"/>
            <rFont val="Tahoma"/>
            <family val="2"/>
          </rPr>
          <t>CUSIP(s) of the underlying security(ies) as defined in 1.871-15(a)(15).</t>
        </r>
      </text>
    </comment>
    <comment ref="G11" authorId="0" shapeId="0" xr:uid="{00000000-0006-0000-0100-000005000000}">
      <text>
        <r>
          <rPr>
            <b/>
            <sz val="9"/>
            <color indexed="81"/>
            <rFont val="Tahoma"/>
            <family val="2"/>
          </rPr>
          <t xml:space="preserve">Payable date of the underlying security dividend is the applicable date for firms to perform withholding that have elected this option pursuant to Reg 1.1441-2(e )(7)(iv).
</t>
        </r>
      </text>
    </comment>
    <comment ref="H11" authorId="0" shapeId="0" xr:uid="{00000000-0006-0000-0100-000006000000}">
      <text>
        <r>
          <rPr>
            <b/>
            <sz val="9"/>
            <color indexed="81"/>
            <rFont val="Tahoma"/>
            <family val="2"/>
          </rPr>
          <t>Mandatory for any changes to a previously provided DEA.</t>
        </r>
      </text>
    </comment>
    <comment ref="K11" authorId="0" shapeId="0" xr:uid="{00000000-0006-0000-0100-000007000000}">
      <text>
        <r>
          <rPr>
            <b/>
            <sz val="9"/>
            <color indexed="81"/>
            <rFont val="Tahoma"/>
            <family val="2"/>
          </rPr>
          <t>stang:</t>
        </r>
        <r>
          <rPr>
            <sz val="9"/>
            <color indexed="81"/>
            <rFont val="Tahoma"/>
            <family val="2"/>
          </rPr>
          <t xml:space="preserve">
This is used to populate the new "Amount of the Dividend Equivalent Amount" field.  If this field is populated, DEA Date = Ex-Date minus one business day.  If it is blank, then DEA Date equals Record Date. </t>
        </r>
      </text>
    </comment>
  </commentList>
</comments>
</file>

<file path=xl/sharedStrings.xml><?xml version="1.0" encoding="utf-8"?>
<sst xmlns="http://schemas.openxmlformats.org/spreadsheetml/2006/main" count="105" uniqueCount="81">
  <si>
    <t>Revised December 2018</t>
  </si>
  <si>
    <t>Instructions to DTC's 871(m) Dividend Equivalent Amount ("DEA") Template</t>
  </si>
  <si>
    <t>Column</t>
  </si>
  <si>
    <t>Mandatory / See Definition</t>
  </si>
  <si>
    <t>Description</t>
  </si>
  <si>
    <t>Definition</t>
  </si>
  <si>
    <t>Column A</t>
  </si>
  <si>
    <t>Mandatory</t>
  </si>
  <si>
    <t>CUSIP</t>
  </si>
  <si>
    <r>
      <t xml:space="preserve">CUSIP of the security subject to 871m (i.e. the </t>
    </r>
    <r>
      <rPr>
        <sz val="11"/>
        <color theme="1"/>
        <rFont val="Arial"/>
        <family val="2"/>
      </rPr>
      <t>equity-linked instrument).</t>
    </r>
  </si>
  <si>
    <t>Column B</t>
  </si>
  <si>
    <t>Timing of DEA</t>
  </si>
  <si>
    <t>The date should be the earlier of ex-date minus 1 or the record date.  See 1.871-15(j)(2) for information on the time for determining the amount of dividend equivalent with respect to the underlying security triggering the DEA.</t>
  </si>
  <si>
    <t>Column C</t>
  </si>
  <si>
    <t>Based on ex-date minus 1 or record date</t>
  </si>
  <si>
    <t>Is the timing of the DEA (Column B) based on ex-date minus 1 or record date? See 1.871-15(j)(2).  Date determines the long party's liability under 1.871-15(j)(4).  See also 1.871-15(p)(1)(v). </t>
  </si>
  <si>
    <t>Column D</t>
  </si>
  <si>
    <t>DEA Amount</t>
  </si>
  <si>
    <r>
      <t xml:space="preserve">If an equity-linked instrument has multiple underlying securities triggering a DEA, a separate row under the "Equity Linked Instrument" columns should be completed for each underlying security triggering a DEA.  The CUSIP of the various underlying equities should be listed within the "Underlying Security Triggering DEA" section (Column F) in order to provide the ability for users to make security by security adjustments (such as return of capital adjustments) as well as reflect different dividend payable dates.  </t>
    </r>
    <r>
      <rPr>
        <u/>
        <sz val="11"/>
        <color theme="1"/>
        <rFont val="Calibri"/>
        <family val="2"/>
        <scheme val="minor"/>
      </rPr>
      <t>DTC will not update or analyze securities for return of capital adjustments.</t>
    </r>
  </si>
  <si>
    <t>Column E</t>
  </si>
  <si>
    <t>Add or Change Record?</t>
  </si>
  <si>
    <t xml:space="preserve">The original submission is an add record.  Any changed to a previously provided DEA amount for a CUSIP / Date combination would be considered a change record. </t>
  </si>
  <si>
    <t>Column F</t>
  </si>
  <si>
    <t>See Definition</t>
  </si>
  <si>
    <t>CUSIP of the Underlying Security Triggering the DEA</t>
  </si>
  <si>
    <t xml:space="preserve">CUSIP of the underlying security as defined in 1.871-15(a)(15).  Essential information that allows for security by security adjustments such as return of capital. Announcement will still be created even if there is no CUSIP provided. </t>
  </si>
  <si>
    <t>Column G</t>
  </si>
  <si>
    <t>Payable Date of the Underlying Security Triggering the DEA</t>
  </si>
  <si>
    <t>Payable date of the underlying security dividend is the applicable date for firms to perform withholding that have elected this option pursuant to Reg. Sec. 1.1441-2(e )(7)(iv).</t>
  </si>
  <si>
    <t>Column H</t>
  </si>
  <si>
    <t>Comments</t>
  </si>
  <si>
    <t>Mandatory for any changes to a previously provided DEA.</t>
  </si>
  <si>
    <t>Miscellaneous</t>
  </si>
  <si>
    <t>General - Changes to Equity-Linked Instruments</t>
  </si>
  <si>
    <t>A new checklist is required to be submited if there is a material change to the instrument which would be considered a new issuance for tax purposes.</t>
  </si>
  <si>
    <t>Add</t>
  </si>
  <si>
    <t>ex-date minus 1</t>
  </si>
  <si>
    <t>Change</t>
  </si>
  <si>
    <t>record date</t>
  </si>
  <si>
    <t>INTERNAL DTC  USERS ONLY WORKSHEET</t>
  </si>
  <si>
    <t>Equity Linked Instrument (Securities in scope for Section 871(m))</t>
  </si>
  <si>
    <t>Underlying Security Triggering DEA</t>
  </si>
  <si>
    <t>*CUSIP</t>
  </si>
  <si>
    <t>*Timing of DEA (Date)</t>
  </si>
  <si>
    <t>*Based on ex-date minus 1 or record date</t>
  </si>
  <si>
    <t>*DEA Amount</t>
  </si>
  <si>
    <r>
      <rPr>
        <b/>
        <sz val="10"/>
        <color theme="1"/>
        <rFont val="Arial"/>
        <family val="2"/>
      </rPr>
      <t>*Add or Change Record?</t>
    </r>
    <r>
      <rPr>
        <b/>
        <vertAlign val="superscript"/>
        <sz val="10"/>
        <color theme="1"/>
        <rFont val="Arial"/>
        <family val="2"/>
      </rPr>
      <t>1</t>
    </r>
  </si>
  <si>
    <t>CUSIP(s)</t>
  </si>
  <si>
    <t>*Payable Date</t>
  </si>
  <si>
    <t>ANNA Record Date</t>
  </si>
  <si>
    <t>ANNA Payable Date</t>
  </si>
  <si>
    <t>ANNA 'Ex-Date'</t>
  </si>
  <si>
    <t>ANNA Cash Rate</t>
  </si>
  <si>
    <t>Cash Rate Check Column</t>
  </si>
  <si>
    <t>UID</t>
  </si>
  <si>
    <t>Issue Type</t>
  </si>
  <si>
    <t>NUID</t>
  </si>
  <si>
    <t>Year</t>
  </si>
  <si>
    <t>Holiday</t>
  </si>
  <si>
    <t>Cell</t>
  </si>
  <si>
    <t>Formulas</t>
  </si>
  <si>
    <t>New Year Day</t>
  </si>
  <si>
    <t>Martin Luther King Jr. Day</t>
  </si>
  <si>
    <t>President Day</t>
  </si>
  <si>
    <t>Memorial Day</t>
  </si>
  <si>
    <t>Independence Day</t>
  </si>
  <si>
    <t>Labor Day</t>
  </si>
  <si>
    <t>Columbus Day</t>
  </si>
  <si>
    <t>Veterans Day</t>
  </si>
  <si>
    <t>Thanksgiving Day</t>
  </si>
  <si>
    <t>Christmas Day</t>
  </si>
  <si>
    <t>DTC's 871(m) Dividend Equivalent Amount ("DEA") Template</t>
  </si>
  <si>
    <t>Email completed DEA Template to 871m@dtcc.com</t>
  </si>
  <si>
    <t>Date:</t>
  </si>
  <si>
    <t>Enter Date</t>
  </si>
  <si>
    <t>* Denotes required field</t>
  </si>
  <si>
    <t>Important: Please read all instructions prior to completing the below DEA template.</t>
  </si>
  <si>
    <t>Timing of DEA (Date)</t>
  </si>
  <si>
    <r>
      <rPr>
        <b/>
        <sz val="10"/>
        <color theme="1"/>
        <rFont val="Arial"/>
        <family val="2"/>
      </rPr>
      <t>Add or Change Record?</t>
    </r>
    <r>
      <rPr>
        <b/>
        <vertAlign val="superscript"/>
        <sz val="10"/>
        <color theme="1"/>
        <rFont val="Arial"/>
        <family val="2"/>
      </rPr>
      <t>1</t>
    </r>
  </si>
  <si>
    <t>Payable Date</t>
  </si>
  <si>
    <t>Revised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</si>
</sst>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0000_);_(&quot;$&quot;* \(#,##0.000000\);_(&quot;$&quot;* &quot;-&quot;??_);_(@_)"/>
    <numFmt numFmtId="165" formatCode="[$-F800]dddd\,\ mmmm\ dd\,\ yyyy"/>
  </numFmts>
  <fonts count="18" x14ac:knownFonts="1">
    <font>
      <sz val="10"/>
      <color theme="1"/>
      <name val="Arial"/>
      <family val="2"/>
    </font>
    <font>
      <sz val="10"/>
      <color theme="1"/>
      <name val="Arial"/>
      <family val="2"/>
    </font>
    <font>
      <b/>
      <sz val="10"/>
      <color theme="1"/>
      <name val="Arial"/>
      <family val="2"/>
    </font>
    <font>
      <b/>
      <vertAlign val="superscript"/>
      <sz val="10"/>
      <color theme="1"/>
      <name val="Arial"/>
      <family val="2"/>
    </font>
    <font>
      <b/>
      <sz val="12"/>
      <color rgb="FFFF0000"/>
      <name val="Arial"/>
      <family val="2"/>
    </font>
    <font>
      <b/>
      <sz val="14"/>
      <color theme="1"/>
      <name val="Arial"/>
      <family val="2"/>
    </font>
    <font>
      <b/>
      <sz val="9"/>
      <color theme="1"/>
      <name val="Arial"/>
      <family val="2"/>
    </font>
    <font>
      <b/>
      <sz val="10"/>
      <color rgb="FF3F3F3F"/>
      <name val="Arial"/>
      <family val="2"/>
    </font>
    <font>
      <sz val="10"/>
      <color rgb="FFFF0000"/>
      <name val="Arial"/>
      <family val="2"/>
    </font>
    <font>
      <b/>
      <sz val="9"/>
      <color indexed="81"/>
      <name val="Tahoma"/>
      <family val="2"/>
    </font>
    <font>
      <b/>
      <sz val="8"/>
      <color indexed="81"/>
      <name val="Tahoma"/>
      <family val="2"/>
    </font>
    <font>
      <sz val="11"/>
      <color theme="1"/>
      <name val="Calibri"/>
      <family val="2"/>
      <scheme val="minor"/>
    </font>
    <font>
      <sz val="11"/>
      <color theme="1"/>
      <name val="Arial"/>
      <family val="2"/>
    </font>
    <font>
      <u/>
      <sz val="11"/>
      <color theme="1"/>
      <name val="Calibri"/>
      <family val="2"/>
      <scheme val="minor"/>
    </font>
    <font>
      <b/>
      <sz val="11"/>
      <color theme="1"/>
      <name val="Calibri"/>
      <family val="2"/>
      <scheme val="minor"/>
    </font>
    <font>
      <b/>
      <sz val="24"/>
      <color rgb="FFFF0000"/>
      <name val="Arial"/>
      <family val="2"/>
    </font>
    <font>
      <sz val="9"/>
      <color indexed="81"/>
      <name val="Tahoma"/>
      <family val="2"/>
    </font>
    <font>
      <b/>
      <sz val="10"/>
      <color indexed="81"/>
      <name val="Tahoma"/>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2F2F2"/>
      </patternFill>
    </fill>
    <fill>
      <patternFill patternType="solid">
        <fgColor theme="9" tint="0.79998168889431442"/>
        <bgColor indexed="64"/>
      </patternFill>
    </fill>
    <fill>
      <patternFill patternType="solid">
        <fgColor theme="6" tint="0.59999389629810485"/>
        <bgColor indexed="65"/>
      </patternFill>
    </fill>
  </fills>
  <borders count="23">
    <border>
      <left/>
      <right/>
      <top/>
      <bottom/>
      <diagonal/>
    </border>
    <border>
      <left style="medium">
        <color indexed="64"/>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auto="1"/>
      </top>
      <bottom/>
      <diagonal/>
    </border>
    <border>
      <left style="medium">
        <color indexed="64"/>
      </left>
      <right style="thin">
        <color auto="1"/>
      </right>
      <top style="medium">
        <color indexed="64"/>
      </top>
      <bottom style="thick">
        <color auto="1"/>
      </bottom>
      <diagonal/>
    </border>
    <border>
      <left style="thin">
        <color auto="1"/>
      </left>
      <right style="thin">
        <color auto="1"/>
      </right>
      <top style="medium">
        <color indexed="64"/>
      </top>
      <bottom style="thick">
        <color auto="1"/>
      </bottom>
      <diagonal/>
    </border>
    <border>
      <left style="thin">
        <color auto="1"/>
      </left>
      <right style="medium">
        <color indexed="64"/>
      </right>
      <top style="medium">
        <color indexed="64"/>
      </top>
      <bottom style="thick">
        <color auto="1"/>
      </bottom>
      <diagonal/>
    </border>
    <border>
      <left style="medium">
        <color indexed="64"/>
      </left>
      <right style="thin">
        <color auto="1"/>
      </right>
      <top style="thick">
        <color auto="1"/>
      </top>
      <bottom/>
      <diagonal/>
    </border>
    <border>
      <left style="thin">
        <color auto="1"/>
      </left>
      <right style="medium">
        <color indexed="64"/>
      </right>
      <top style="thick">
        <color auto="1"/>
      </top>
      <bottom/>
      <diagonal/>
    </border>
    <border>
      <left style="thin">
        <color auto="1"/>
      </left>
      <right/>
      <top/>
      <bottom/>
      <diagonal/>
    </border>
    <border>
      <left style="thin">
        <color auto="1"/>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7" fillId="4" borderId="4" applyNumberFormat="0" applyAlignment="0" applyProtection="0"/>
    <xf numFmtId="0" fontId="11" fillId="0" borderId="0"/>
    <xf numFmtId="0" fontId="1" fillId="6" borderId="0" applyNumberFormat="0" applyBorder="0" applyAlignment="0" applyProtection="0"/>
  </cellStyleXfs>
  <cellXfs count="88">
    <xf numFmtId="0" fontId="0" fillId="0" borderId="0" xfId="0"/>
    <xf numFmtId="14" fontId="0" fillId="0" borderId="0" xfId="0" applyNumberFormat="1"/>
    <xf numFmtId="164" fontId="0" fillId="0" borderId="0" xfId="1" applyNumberFormat="1" applyFont="1"/>
    <xf numFmtId="49" fontId="0" fillId="0" borderId="0" xfId="0" applyNumberFormat="1"/>
    <xf numFmtId="0" fontId="2" fillId="0" borderId="0" xfId="0" applyFont="1"/>
    <xf numFmtId="165" fontId="0" fillId="0" borderId="0" xfId="0" applyNumberFormat="1" applyAlignment="1">
      <alignment horizontal="left" vertical="center"/>
    </xf>
    <xf numFmtId="49" fontId="0" fillId="0" borderId="0" xfId="0" applyNumberFormat="1" applyAlignment="1">
      <alignment wrapText="1"/>
    </xf>
    <xf numFmtId="0" fontId="4" fillId="0" borderId="0" xfId="0" applyFont="1"/>
    <xf numFmtId="0" fontId="2" fillId="0" borderId="5" xfId="0" applyFont="1" applyBorder="1" applyAlignment="1">
      <alignment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7" fillId="4" borderId="6" xfId="2" applyBorder="1" applyAlignment="1">
      <alignment vertical="center" wrapText="1"/>
    </xf>
    <xf numFmtId="0" fontId="7" fillId="4" borderId="6" xfId="2" applyBorder="1" applyAlignment="1">
      <alignment horizontal="center" vertical="center" wrapText="1"/>
    </xf>
    <xf numFmtId="0" fontId="0" fillId="0" borderId="6" xfId="0" applyBorder="1" applyAlignment="1">
      <alignment vertical="center" wrapText="1"/>
    </xf>
    <xf numFmtId="0" fontId="0" fillId="0" borderId="6" xfId="0" applyBorder="1" applyAlignment="1">
      <alignment horizontal="center" vertical="center" wrapText="1"/>
    </xf>
    <xf numFmtId="14" fontId="0" fillId="0" borderId="6" xfId="0" applyNumberFormat="1" applyBorder="1" applyAlignment="1">
      <alignment vertical="center" wrapText="1"/>
    </xf>
    <xf numFmtId="14" fontId="0" fillId="3" borderId="6" xfId="0" applyNumberFormat="1" applyFill="1" applyBorder="1"/>
    <xf numFmtId="0" fontId="8" fillId="0" borderId="0" xfId="0" applyFont="1" applyFill="1"/>
    <xf numFmtId="49" fontId="0" fillId="0" borderId="6" xfId="0" applyNumberFormat="1" applyBorder="1" applyProtection="1">
      <protection locked="0"/>
    </xf>
    <xf numFmtId="14" fontId="0" fillId="0" borderId="6" xfId="0" applyNumberFormat="1" applyBorder="1" applyProtection="1">
      <protection locked="0"/>
    </xf>
    <xf numFmtId="164" fontId="0" fillId="0" borderId="6" xfId="1" applyNumberFormat="1" applyFont="1" applyBorder="1" applyProtection="1">
      <protection locked="0"/>
    </xf>
    <xf numFmtId="49" fontId="0" fillId="0" borderId="6" xfId="0" applyNumberFormat="1" applyBorder="1" applyAlignment="1" applyProtection="1">
      <alignment wrapText="1"/>
      <protection locked="0"/>
    </xf>
    <xf numFmtId="14" fontId="0" fillId="0" borderId="0" xfId="0" applyNumberFormat="1" applyFill="1" applyAlignment="1">
      <alignment horizontal="left" vertical="center"/>
    </xf>
    <xf numFmtId="14" fontId="0" fillId="2" borderId="0" xfId="0" applyNumberFormat="1" applyFill="1" applyAlignment="1" applyProtection="1">
      <alignment horizontal="left" vertical="center"/>
      <protection locked="0"/>
    </xf>
    <xf numFmtId="0" fontId="0" fillId="0" borderId="0" xfId="0" applyAlignment="1">
      <alignment wrapText="1"/>
    </xf>
    <xf numFmtId="0" fontId="11" fillId="0" borderId="0" xfId="3" applyFill="1"/>
    <xf numFmtId="0" fontId="11" fillId="0" borderId="0" xfId="3"/>
    <xf numFmtId="0" fontId="5" fillId="0" borderId="0" xfId="3" applyFont="1" applyAlignment="1"/>
    <xf numFmtId="0" fontId="2" fillId="0" borderId="8" xfId="3" applyFont="1" applyFill="1" applyBorder="1"/>
    <xf numFmtId="0" fontId="2" fillId="0" borderId="9" xfId="3" applyFont="1" applyFill="1" applyBorder="1" applyAlignment="1">
      <alignment wrapText="1"/>
    </xf>
    <xf numFmtId="0" fontId="2" fillId="0" borderId="9" xfId="3" applyFont="1" applyFill="1" applyBorder="1"/>
    <xf numFmtId="0" fontId="2" fillId="0" borderId="10" xfId="3" applyFont="1" applyFill="1" applyBorder="1"/>
    <xf numFmtId="0" fontId="2" fillId="0" borderId="0" xfId="3" applyFont="1"/>
    <xf numFmtId="0" fontId="11" fillId="0" borderId="11" xfId="3" applyFill="1" applyBorder="1" applyAlignment="1">
      <alignment horizontal="left"/>
    </xf>
    <xf numFmtId="0" fontId="11" fillId="0" borderId="7" xfId="3" applyFill="1" applyBorder="1"/>
    <xf numFmtId="0" fontId="11" fillId="0" borderId="12" xfId="3" applyFill="1" applyBorder="1"/>
    <xf numFmtId="0" fontId="11" fillId="0" borderId="1" xfId="3" applyFill="1" applyBorder="1" applyAlignment="1">
      <alignment horizontal="left"/>
    </xf>
    <xf numFmtId="0" fontId="11" fillId="0" borderId="13" xfId="3" applyFill="1" applyBorder="1"/>
    <xf numFmtId="0" fontId="11" fillId="0" borderId="13" xfId="3" applyFill="1" applyBorder="1" applyAlignment="1">
      <alignment wrapText="1"/>
    </xf>
    <xf numFmtId="0" fontId="11" fillId="0" borderId="14" xfId="3" applyFill="1" applyBorder="1" applyAlignment="1">
      <alignment wrapText="1"/>
    </xf>
    <xf numFmtId="0" fontId="11" fillId="0" borderId="1" xfId="3" applyFill="1" applyBorder="1" applyAlignment="1">
      <alignment horizontal="left" vertical="top"/>
    </xf>
    <xf numFmtId="0" fontId="11" fillId="0" borderId="13" xfId="3" applyFill="1" applyBorder="1" applyAlignment="1">
      <alignment vertical="top"/>
    </xf>
    <xf numFmtId="0" fontId="11" fillId="0" borderId="13" xfId="3" applyFill="1" applyBorder="1" applyAlignment="1">
      <alignment vertical="top" wrapText="1"/>
    </xf>
    <xf numFmtId="0" fontId="11" fillId="0" borderId="13" xfId="3" applyFill="1" applyBorder="1" applyAlignment="1">
      <alignment horizontal="left" vertical="top"/>
    </xf>
    <xf numFmtId="0" fontId="11" fillId="0" borderId="13" xfId="3" applyFill="1" applyBorder="1" applyAlignment="1">
      <alignment horizontal="left" vertical="top" wrapText="1"/>
    </xf>
    <xf numFmtId="0" fontId="11" fillId="0" borderId="0" xfId="3" applyAlignment="1">
      <alignment wrapText="1"/>
    </xf>
    <xf numFmtId="0" fontId="11" fillId="0" borderId="15" xfId="3" applyFill="1" applyBorder="1" applyAlignment="1">
      <alignment horizontal="left"/>
    </xf>
    <xf numFmtId="0" fontId="11" fillId="0" borderId="16" xfId="3" applyFill="1" applyBorder="1"/>
    <xf numFmtId="0" fontId="11" fillId="0" borderId="17" xfId="3" applyFill="1" applyBorder="1" applyAlignment="1">
      <alignment wrapText="1"/>
    </xf>
    <xf numFmtId="0" fontId="11" fillId="0" borderId="0" xfId="3" applyFill="1" applyBorder="1" applyAlignment="1">
      <alignment horizontal="left"/>
    </xf>
    <xf numFmtId="0" fontId="11" fillId="0" borderId="0" xfId="3" applyFill="1" applyBorder="1"/>
    <xf numFmtId="0" fontId="11" fillId="0" borderId="0" xfId="3" applyFill="1" applyBorder="1" applyAlignment="1">
      <alignment wrapText="1"/>
    </xf>
    <xf numFmtId="0" fontId="14" fillId="0" borderId="0" xfId="0" applyFont="1" applyAlignment="1"/>
    <xf numFmtId="49" fontId="0" fillId="0" borderId="18" xfId="0" applyNumberFormat="1" applyBorder="1" applyAlignment="1">
      <alignment wrapText="1"/>
    </xf>
    <xf numFmtId="164" fontId="0" fillId="0" borderId="22" xfId="1" applyNumberFormat="1" applyFont="1" applyBorder="1" applyProtection="1">
      <protection locked="0"/>
    </xf>
    <xf numFmtId="0" fontId="2" fillId="2" borderId="18" xfId="0" applyFont="1" applyFill="1" applyBorder="1" applyAlignment="1">
      <alignment horizontal="left" wrapText="1"/>
    </xf>
    <xf numFmtId="49" fontId="0" fillId="0" borderId="22" xfId="0" applyNumberFormat="1" applyBorder="1" applyAlignment="1" applyProtection="1">
      <alignment wrapText="1"/>
      <protection locked="0"/>
    </xf>
    <xf numFmtId="14" fontId="0" fillId="0" borderId="22" xfId="0" applyNumberFormat="1" applyBorder="1" applyProtection="1">
      <protection locked="0"/>
    </xf>
    <xf numFmtId="0" fontId="2" fillId="2" borderId="19" xfId="0" applyFont="1" applyFill="1" applyBorder="1" applyAlignment="1">
      <alignment horizontal="left"/>
    </xf>
    <xf numFmtId="0" fontId="2" fillId="2" borderId="20" xfId="0" applyFont="1" applyFill="1" applyBorder="1" applyAlignment="1">
      <alignment horizontal="left" wrapText="1"/>
    </xf>
    <xf numFmtId="49" fontId="0" fillId="0" borderId="22" xfId="0" applyNumberFormat="1" applyBorder="1" applyProtection="1">
      <protection locked="0"/>
    </xf>
    <xf numFmtId="0" fontId="2" fillId="2" borderId="21" xfId="0" applyFont="1" applyFill="1" applyBorder="1" applyAlignment="1">
      <alignment horizontal="left" wrapText="1"/>
    </xf>
    <xf numFmtId="0" fontId="2" fillId="2" borderId="21" xfId="0" applyFont="1" applyFill="1" applyBorder="1" applyAlignment="1">
      <alignment horizontal="left"/>
    </xf>
    <xf numFmtId="0" fontId="3" fillId="2" borderId="20" xfId="0" applyFont="1" applyFill="1" applyBorder="1" applyAlignment="1">
      <alignment horizontal="left" wrapText="1"/>
    </xf>
    <xf numFmtId="14" fontId="0" fillId="3" borderId="22" xfId="0" applyNumberFormat="1" applyFill="1" applyBorder="1"/>
    <xf numFmtId="164" fontId="0" fillId="5" borderId="6" xfId="1" applyNumberFormat="1" applyFont="1" applyFill="1" applyBorder="1"/>
    <xf numFmtId="0" fontId="2" fillId="3" borderId="22" xfId="0" applyFont="1" applyFill="1" applyBorder="1" applyAlignment="1">
      <alignment horizontal="left" wrapText="1"/>
    </xf>
    <xf numFmtId="0" fontId="2" fillId="3" borderId="22" xfId="0" applyFont="1" applyFill="1" applyBorder="1" applyAlignment="1">
      <alignment horizontal="center" wrapText="1"/>
    </xf>
    <xf numFmtId="0" fontId="0" fillId="0" borderId="22" xfId="0" applyNumberFormat="1" applyBorder="1" applyProtection="1">
      <protection locked="0"/>
    </xf>
    <xf numFmtId="14" fontId="0" fillId="0" borderId="22" xfId="1" applyNumberFormat="1" applyFont="1" applyBorder="1" applyProtection="1">
      <protection locked="0"/>
    </xf>
    <xf numFmtId="0" fontId="0" fillId="0" borderId="6" xfId="0" applyFill="1" applyBorder="1"/>
    <xf numFmtId="0" fontId="0" fillId="0" borderId="6" xfId="0" applyFill="1" applyBorder="1" applyAlignment="1">
      <alignment horizontal="center"/>
    </xf>
    <xf numFmtId="0" fontId="2" fillId="3" borderId="19" xfId="0" applyFont="1" applyFill="1" applyBorder="1" applyAlignment="1">
      <alignment vertical="center" wrapText="1"/>
    </xf>
    <xf numFmtId="0" fontId="2" fillId="3" borderId="21" xfId="0" applyFont="1" applyFill="1" applyBorder="1" applyAlignment="1">
      <alignment vertical="center" wrapText="1"/>
    </xf>
    <xf numFmtId="0" fontId="2" fillId="3" borderId="20" xfId="0" applyFont="1" applyFill="1" applyBorder="1" applyAlignment="1">
      <alignment vertical="center" wrapText="1"/>
    </xf>
    <xf numFmtId="164" fontId="0" fillId="3" borderId="22" xfId="0" applyNumberFormat="1" applyFill="1" applyBorder="1"/>
    <xf numFmtId="0" fontId="2" fillId="6" borderId="1" xfId="4" applyFont="1" applyBorder="1" applyAlignment="1">
      <alignment horizontal="center" vertical="center" wrapText="1"/>
    </xf>
    <xf numFmtId="0" fontId="2" fillId="6" borderId="0" xfId="4" applyFont="1" applyBorder="1" applyAlignment="1">
      <alignment horizontal="center" vertical="center" wrapText="1"/>
    </xf>
    <xf numFmtId="0" fontId="2" fillId="6" borderId="22" xfId="4" applyFont="1" applyBorder="1" applyAlignment="1">
      <alignment horizontal="center" vertical="center" wrapText="1"/>
    </xf>
    <xf numFmtId="0" fontId="5" fillId="0" borderId="0" xfId="3" applyFont="1" applyAlignment="1">
      <alignment horizontal="center"/>
    </xf>
    <xf numFmtId="0" fontId="5" fillId="0" borderId="0" xfId="3" applyFont="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xf>
    <xf numFmtId="0" fontId="15" fillId="0" borderId="0" xfId="0" applyFont="1" applyAlignment="1">
      <alignment horizontal="center" vertical="center"/>
    </xf>
    <xf numFmtId="0" fontId="5" fillId="0" borderId="0" xfId="0" applyFont="1" applyAlignment="1">
      <alignment horizontal="center"/>
    </xf>
    <xf numFmtId="14" fontId="8" fillId="2" borderId="6" xfId="0" applyNumberFormat="1" applyFont="1" applyFill="1" applyBorder="1" applyAlignment="1">
      <alignment vertical="center" wrapText="1"/>
    </xf>
  </cellXfs>
  <cellStyles count="5">
    <cellStyle name="40% - Accent3" xfId="4" builtinId="39"/>
    <cellStyle name="Currency" xfId="1" builtinId="4"/>
    <cellStyle name="Normal" xfId="0" builtinId="0"/>
    <cellStyle name="Normal 2" xfId="3" xr:uid="{00000000-0005-0000-0000-000003000000}"/>
    <cellStyle name="Output" xfId="2" builtinId="21"/>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38100</xdr:rowOff>
    </xdr:from>
    <xdr:to>
      <xdr:col>15</xdr:col>
      <xdr:colOff>426830</xdr:colOff>
      <xdr:row>9</xdr:row>
      <xdr:rowOff>211885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296275" y="38100"/>
          <a:ext cx="3419048" cy="3085714"/>
        </a:xfrm>
        <a:prstGeom prst="rect">
          <a:avLst/>
        </a:prstGeom>
      </xdr:spPr>
    </xdr:pic>
    <xdr:clientData/>
  </xdr:twoCellAnchor>
  <xdr:twoCellAnchor editAs="oneCell">
    <xdr:from>
      <xdr:col>9</xdr:col>
      <xdr:colOff>495300</xdr:colOff>
      <xdr:row>10</xdr:row>
      <xdr:rowOff>19050</xdr:rowOff>
    </xdr:from>
    <xdr:to>
      <xdr:col>20</xdr:col>
      <xdr:colOff>235951</xdr:colOff>
      <xdr:row>26</xdr:row>
      <xdr:rowOff>2339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8124825" y="3095625"/>
          <a:ext cx="6447619" cy="30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weinand004\Desktop\DEP%20Excel%20Format%20(2018%20draft%20update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New)"/>
      <sheetName val="Instructions"/>
      <sheetName val="Holidays"/>
    </sheetNames>
    <sheetDataSet>
      <sheetData sheetId="0"/>
      <sheetData sheetId="1"/>
      <sheetData sheetId="2">
        <row r="4">
          <cell r="C4">
            <v>43101</v>
          </cell>
          <cell r="D4">
            <v>43466</v>
          </cell>
          <cell r="E4">
            <v>43831</v>
          </cell>
          <cell r="F4">
            <v>44197</v>
          </cell>
          <cell r="G4">
            <v>44562</v>
          </cell>
        </row>
        <row r="5">
          <cell r="C5">
            <v>43115</v>
          </cell>
          <cell r="D5">
            <v>43486</v>
          </cell>
          <cell r="E5">
            <v>43850</v>
          </cell>
          <cell r="F5">
            <v>44214</v>
          </cell>
          <cell r="G5">
            <v>44578</v>
          </cell>
        </row>
        <row r="6">
          <cell r="C6">
            <v>43150</v>
          </cell>
          <cell r="D6">
            <v>43514</v>
          </cell>
          <cell r="E6">
            <v>43878</v>
          </cell>
          <cell r="F6">
            <v>44242</v>
          </cell>
          <cell r="G6">
            <v>44613</v>
          </cell>
        </row>
        <row r="7">
          <cell r="C7">
            <v>43248</v>
          </cell>
          <cell r="D7">
            <v>43612</v>
          </cell>
          <cell r="E7">
            <v>43976</v>
          </cell>
          <cell r="F7">
            <v>44347</v>
          </cell>
          <cell r="G7">
            <v>44711</v>
          </cell>
        </row>
        <row r="8">
          <cell r="C8">
            <v>43285</v>
          </cell>
          <cell r="D8">
            <v>43650</v>
          </cell>
          <cell r="E8">
            <v>44016</v>
          </cell>
          <cell r="F8">
            <v>44381</v>
          </cell>
          <cell r="G8">
            <v>44746</v>
          </cell>
        </row>
        <row r="9">
          <cell r="C9">
            <v>43346</v>
          </cell>
          <cell r="D9">
            <v>43710</v>
          </cell>
          <cell r="E9">
            <v>44081</v>
          </cell>
          <cell r="F9">
            <v>44445</v>
          </cell>
          <cell r="G9">
            <v>44809</v>
          </cell>
        </row>
        <row r="10">
          <cell r="C10">
            <v>43381</v>
          </cell>
          <cell r="D10">
            <v>43752</v>
          </cell>
          <cell r="E10">
            <v>44116</v>
          </cell>
          <cell r="F10">
            <v>44480</v>
          </cell>
          <cell r="G10">
            <v>44844</v>
          </cell>
        </row>
        <row r="11">
          <cell r="C11">
            <v>43415</v>
          </cell>
          <cell r="D11">
            <v>43780</v>
          </cell>
          <cell r="E11">
            <v>44146</v>
          </cell>
          <cell r="F11">
            <v>44511</v>
          </cell>
          <cell r="G11">
            <v>44876</v>
          </cell>
        </row>
        <row r="12">
          <cell r="C12">
            <v>43426</v>
          </cell>
          <cell r="D12">
            <v>43797</v>
          </cell>
          <cell r="E12">
            <v>44161</v>
          </cell>
          <cell r="F12">
            <v>44525</v>
          </cell>
          <cell r="G12">
            <v>44889</v>
          </cell>
        </row>
        <row r="13">
          <cell r="C13">
            <v>43459</v>
          </cell>
          <cell r="D13">
            <v>43824</v>
          </cell>
          <cell r="E13">
            <v>44190</v>
          </cell>
          <cell r="F13">
            <v>44555</v>
          </cell>
          <cell r="G13">
            <v>44920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showGridLines="0" zoomScale="90" zoomScaleNormal="90" workbookViewId="0"/>
  </sheetViews>
  <sheetFormatPr defaultColWidth="9.15234375" defaultRowHeight="14.6" x14ac:dyDescent="0.4"/>
  <cols>
    <col min="1" max="1" width="15.15234375" style="26" customWidth="1"/>
    <col min="2" max="2" width="13.3046875" style="26" customWidth="1"/>
    <col min="3" max="3" width="37.69140625" style="26" customWidth="1"/>
    <col min="4" max="4" width="96.84375" style="26" customWidth="1"/>
    <col min="5" max="5" width="9.15234375" style="26"/>
    <col min="6" max="6" width="30.53515625" style="26" customWidth="1"/>
    <col min="7" max="16384" width="9.15234375" style="26"/>
  </cols>
  <sheetData>
    <row r="1" spans="1:13" x14ac:dyDescent="0.4">
      <c r="A1" t="s">
        <v>80</v>
      </c>
    </row>
    <row r="2" spans="1:13" ht="17.600000000000001" x14ac:dyDescent="0.4">
      <c r="A2" s="80" t="s">
        <v>1</v>
      </c>
      <c r="B2" s="80"/>
      <c r="C2" s="80"/>
      <c r="D2" s="80"/>
      <c r="E2" s="27"/>
      <c r="F2" s="27"/>
      <c r="G2" s="27"/>
      <c r="H2" s="27"/>
    </row>
    <row r="3" spans="1:13" ht="17.600000000000001" x14ac:dyDescent="0.4">
      <c r="A3" s="79"/>
      <c r="B3" s="79"/>
      <c r="C3" s="79"/>
      <c r="D3" s="79"/>
      <c r="E3" s="27"/>
      <c r="F3" s="27"/>
      <c r="G3" s="27"/>
      <c r="H3" s="27"/>
    </row>
    <row r="4" spans="1:13" ht="18" thickBot="1" x14ac:dyDescent="0.45">
      <c r="A4" s="79"/>
      <c r="B4" s="79"/>
      <c r="C4" s="79"/>
      <c r="D4" s="79"/>
      <c r="E4" s="27"/>
      <c r="F4" s="27"/>
      <c r="G4" s="27"/>
      <c r="H4" s="27"/>
    </row>
    <row r="5" spans="1:13" ht="26.15" thickBot="1" x14ac:dyDescent="0.45">
      <c r="A5" s="28" t="s">
        <v>2</v>
      </c>
      <c r="B5" s="29" t="s">
        <v>3</v>
      </c>
      <c r="C5" s="30" t="s">
        <v>4</v>
      </c>
      <c r="D5" s="31" t="s">
        <v>5</v>
      </c>
      <c r="E5" s="32"/>
    </row>
    <row r="6" spans="1:13" ht="15" thickTop="1" x14ac:dyDescent="0.4">
      <c r="A6" s="33"/>
      <c r="B6" s="34"/>
      <c r="C6" s="34"/>
      <c r="D6" s="35"/>
    </row>
    <row r="7" spans="1:13" x14ac:dyDescent="0.4">
      <c r="A7" s="36"/>
      <c r="B7" s="37"/>
      <c r="C7" s="38"/>
      <c r="D7" s="39"/>
    </row>
    <row r="8" spans="1:13" x14ac:dyDescent="0.4">
      <c r="A8" s="40" t="s">
        <v>6</v>
      </c>
      <c r="B8" s="41" t="s">
        <v>7</v>
      </c>
      <c r="C8" s="42" t="s">
        <v>8</v>
      </c>
      <c r="D8" s="39" t="s">
        <v>9</v>
      </c>
    </row>
    <row r="9" spans="1:13" x14ac:dyDescent="0.4">
      <c r="A9" s="40"/>
      <c r="B9" s="41"/>
      <c r="C9" s="42"/>
      <c r="D9" s="39"/>
    </row>
    <row r="10" spans="1:13" ht="43.75" x14ac:dyDescent="0.4">
      <c r="A10" s="40" t="s">
        <v>10</v>
      </c>
      <c r="B10" s="41" t="s">
        <v>7</v>
      </c>
      <c r="C10" s="42" t="s">
        <v>11</v>
      </c>
      <c r="D10" s="39" t="s">
        <v>12</v>
      </c>
    </row>
    <row r="11" spans="1:13" x14ac:dyDescent="0.4">
      <c r="A11" s="40"/>
      <c r="B11" s="41"/>
      <c r="C11" s="42"/>
      <c r="D11" s="39"/>
    </row>
    <row r="12" spans="1:13" ht="29.15" x14ac:dyDescent="0.4">
      <c r="A12" s="40" t="s">
        <v>13</v>
      </c>
      <c r="B12" s="41" t="s">
        <v>7</v>
      </c>
      <c r="C12" s="42" t="s">
        <v>14</v>
      </c>
      <c r="D12" s="39" t="s">
        <v>15</v>
      </c>
    </row>
    <row r="13" spans="1:13" x14ac:dyDescent="0.4">
      <c r="A13" s="40"/>
      <c r="B13" s="41"/>
      <c r="C13" s="42"/>
      <c r="D13" s="39"/>
    </row>
    <row r="14" spans="1:13" ht="87.45" x14ac:dyDescent="0.4">
      <c r="A14" s="40" t="s">
        <v>16</v>
      </c>
      <c r="B14" s="43" t="s">
        <v>7</v>
      </c>
      <c r="C14" s="44" t="s">
        <v>17</v>
      </c>
      <c r="D14" s="39" t="s">
        <v>18</v>
      </c>
    </row>
    <row r="15" spans="1:13" x14ac:dyDescent="0.4">
      <c r="A15" s="40"/>
      <c r="B15" s="41"/>
      <c r="C15" s="42"/>
      <c r="D15" s="39"/>
    </row>
    <row r="16" spans="1:13" ht="29.15" x14ac:dyDescent="0.4">
      <c r="A16" s="40" t="s">
        <v>19</v>
      </c>
      <c r="B16" s="41" t="s">
        <v>7</v>
      </c>
      <c r="C16" s="42" t="s">
        <v>20</v>
      </c>
      <c r="D16" s="39" t="s">
        <v>21</v>
      </c>
      <c r="E16" s="45"/>
      <c r="F16" s="45"/>
      <c r="G16" s="45"/>
      <c r="H16" s="45"/>
      <c r="I16" s="45"/>
      <c r="J16" s="45"/>
      <c r="K16" s="45"/>
      <c r="L16" s="45"/>
      <c r="M16" s="45"/>
    </row>
    <row r="17" spans="1:4" x14ac:dyDescent="0.4">
      <c r="A17" s="40"/>
      <c r="B17" s="41"/>
      <c r="C17" s="42"/>
      <c r="D17" s="39"/>
    </row>
    <row r="18" spans="1:4" ht="43.75" x14ac:dyDescent="0.4">
      <c r="A18" s="40" t="s">
        <v>22</v>
      </c>
      <c r="B18" s="41" t="s">
        <v>23</v>
      </c>
      <c r="C18" s="42" t="s">
        <v>24</v>
      </c>
      <c r="D18" s="39" t="s">
        <v>25</v>
      </c>
    </row>
    <row r="19" spans="1:4" x14ac:dyDescent="0.4">
      <c r="A19" s="40"/>
      <c r="B19" s="41"/>
      <c r="C19" s="42"/>
      <c r="D19" s="39"/>
    </row>
    <row r="20" spans="1:4" ht="29.15" x14ac:dyDescent="0.4">
      <c r="A20" s="40" t="s">
        <v>26</v>
      </c>
      <c r="B20" s="41" t="s">
        <v>7</v>
      </c>
      <c r="C20" s="42" t="s">
        <v>27</v>
      </c>
      <c r="D20" s="39" t="s">
        <v>28</v>
      </c>
    </row>
    <row r="21" spans="1:4" x14ac:dyDescent="0.4">
      <c r="A21" s="40"/>
      <c r="B21" s="41"/>
      <c r="C21" s="42"/>
      <c r="D21" s="39"/>
    </row>
    <row r="22" spans="1:4" x14ac:dyDescent="0.4">
      <c r="A22" s="40" t="s">
        <v>29</v>
      </c>
      <c r="B22" s="41" t="s">
        <v>23</v>
      </c>
      <c r="C22" s="42" t="s">
        <v>30</v>
      </c>
      <c r="D22" s="39" t="s">
        <v>31</v>
      </c>
    </row>
    <row r="23" spans="1:4" x14ac:dyDescent="0.4">
      <c r="A23" s="40"/>
      <c r="B23" s="41"/>
      <c r="C23" s="41"/>
      <c r="D23" s="39"/>
    </row>
    <row r="24" spans="1:4" ht="29.15" x14ac:dyDescent="0.4">
      <c r="A24" s="40" t="s">
        <v>32</v>
      </c>
      <c r="B24" s="41"/>
      <c r="C24" s="42" t="s">
        <v>33</v>
      </c>
      <c r="D24" s="39" t="s">
        <v>34</v>
      </c>
    </row>
    <row r="25" spans="1:4" ht="15" thickBot="1" x14ac:dyDescent="0.45">
      <c r="A25" s="46"/>
      <c r="B25" s="47"/>
      <c r="C25" s="47"/>
      <c r="D25" s="48"/>
    </row>
    <row r="26" spans="1:4" x14ac:dyDescent="0.4">
      <c r="A26" s="49"/>
      <c r="B26" s="50"/>
      <c r="C26" s="50"/>
      <c r="D26" s="51"/>
    </row>
    <row r="27" spans="1:4" x14ac:dyDescent="0.4">
      <c r="A27" s="25"/>
      <c r="B27" s="25"/>
      <c r="C27" s="25"/>
      <c r="D27" s="25"/>
    </row>
    <row r="28" spans="1:4" x14ac:dyDescent="0.4">
      <c r="A28" s="25"/>
      <c r="B28" s="25"/>
      <c r="C28" s="25"/>
      <c r="D28" s="25"/>
    </row>
    <row r="29" spans="1:4" x14ac:dyDescent="0.4">
      <c r="A29" s="25"/>
      <c r="B29" s="25"/>
      <c r="C29" s="25"/>
      <c r="D29" s="25"/>
    </row>
    <row r="30" spans="1:4" x14ac:dyDescent="0.4">
      <c r="A30" s="25"/>
      <c r="B30" s="25"/>
      <c r="C30" s="25"/>
      <c r="D30" s="25"/>
    </row>
    <row r="31" spans="1:4" x14ac:dyDescent="0.4">
      <c r="A31" s="25"/>
      <c r="B31" s="25"/>
      <c r="C31" s="25"/>
      <c r="D31" s="25"/>
    </row>
  </sheetData>
  <mergeCells count="1">
    <mergeCell ref="A2:D2"/>
  </mergeCells>
  <pageMargins left="0.7" right="0.7" top="0.75" bottom="0.75" header="0.3" footer="0.3"/>
  <pageSetup scale="75" orientation="landscape" horizontalDpi="1200" verticalDpi="1200" r:id="rId1"/>
  <headerFooter>
    <oddFooter>&amp;L&amp;1#&amp;"Arial"&amp;10&amp;K737373DTCC Public (White)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I126"/>
  <sheetViews>
    <sheetView showGridLines="0" tabSelected="1" topLeftCell="A3" zoomScale="80" zoomScaleNormal="80" workbookViewId="0">
      <selection activeCell="G23" sqref="G23"/>
    </sheetView>
  </sheetViews>
  <sheetFormatPr defaultRowHeight="12.45" x14ac:dyDescent="0.3"/>
  <cols>
    <col min="1" max="1" width="18.3046875" customWidth="1"/>
    <col min="2" max="3" width="18.3046875" style="1" customWidth="1"/>
    <col min="4" max="4" width="18.3046875" style="2" customWidth="1"/>
    <col min="5" max="5" width="13.15234375" style="2" customWidth="1"/>
    <col min="6" max="6" width="18.3046875" customWidth="1"/>
    <col min="7" max="7" width="18.3046875" style="6" customWidth="1"/>
    <col min="8" max="8" width="54.84375" style="6" customWidth="1"/>
    <col min="9" max="9" width="10.15234375" bestFit="1" customWidth="1"/>
  </cols>
  <sheetData>
    <row r="1" spans="1:8" hidden="1" x14ac:dyDescent="0.3">
      <c r="A1" t="s">
        <v>35</v>
      </c>
      <c r="B1" t="s">
        <v>36</v>
      </c>
    </row>
    <row r="2" spans="1:8" hidden="1" x14ac:dyDescent="0.3">
      <c r="A2" t="s">
        <v>37</v>
      </c>
      <c r="B2" t="s">
        <v>38</v>
      </c>
    </row>
    <row r="3" spans="1:8" x14ac:dyDescent="0.3">
      <c r="A3" t="s">
        <v>80</v>
      </c>
      <c r="B3"/>
    </row>
    <row r="4" spans="1:8" x14ac:dyDescent="0.3">
      <c r="B4"/>
      <c r="C4"/>
      <c r="D4"/>
      <c r="E4"/>
      <c r="G4"/>
      <c r="H4"/>
    </row>
    <row r="5" spans="1:8" ht="17.600000000000001" x14ac:dyDescent="0.4">
      <c r="A5" s="86" t="s">
        <v>71</v>
      </c>
      <c r="B5" s="86"/>
      <c r="C5" s="86"/>
      <c r="D5" s="86"/>
      <c r="E5" s="86"/>
      <c r="F5" s="86"/>
      <c r="G5" s="86"/>
      <c r="H5" s="86"/>
    </row>
    <row r="6" spans="1:8" x14ac:dyDescent="0.3">
      <c r="A6" s="17"/>
      <c r="B6"/>
      <c r="C6"/>
      <c r="D6"/>
      <c r="E6"/>
      <c r="G6"/>
      <c r="H6"/>
    </row>
    <row r="7" spans="1:8" ht="15.45" x14ac:dyDescent="0.4">
      <c r="A7" s="7" t="s">
        <v>72</v>
      </c>
      <c r="B7"/>
      <c r="C7"/>
      <c r="D7"/>
      <c r="E7"/>
      <c r="G7"/>
      <c r="H7"/>
    </row>
    <row r="8" spans="1:8" x14ac:dyDescent="0.3">
      <c r="B8"/>
      <c r="C8"/>
      <c r="D8"/>
      <c r="E8"/>
      <c r="G8"/>
      <c r="H8"/>
    </row>
    <row r="9" spans="1:8" x14ac:dyDescent="0.3">
      <c r="A9" s="4" t="s">
        <v>73</v>
      </c>
      <c r="B9" s="23" t="s">
        <v>74</v>
      </c>
      <c r="C9" s="22"/>
      <c r="D9"/>
      <c r="E9"/>
      <c r="G9"/>
      <c r="H9"/>
    </row>
    <row r="10" spans="1:8" x14ac:dyDescent="0.3">
      <c r="A10" s="4"/>
      <c r="B10" s="5"/>
      <c r="C10" s="5"/>
      <c r="D10"/>
      <c r="E10"/>
      <c r="G10"/>
      <c r="H10"/>
    </row>
    <row r="11" spans="1:8" hidden="1" x14ac:dyDescent="0.3">
      <c r="A11" t="s">
        <v>75</v>
      </c>
      <c r="B11"/>
      <c r="C11"/>
      <c r="D11"/>
      <c r="E11"/>
      <c r="G11"/>
      <c r="H11"/>
    </row>
    <row r="12" spans="1:8" hidden="1" x14ac:dyDescent="0.3">
      <c r="B12"/>
      <c r="C12"/>
      <c r="D12"/>
      <c r="E12"/>
      <c r="G12"/>
      <c r="H12"/>
    </row>
    <row r="13" spans="1:8" ht="14.6" x14ac:dyDescent="0.4">
      <c r="A13" s="52" t="s">
        <v>76</v>
      </c>
      <c r="B13" s="24"/>
      <c r="C13" s="24"/>
      <c r="D13" s="24"/>
      <c r="E13" s="24"/>
      <c r="F13" s="24"/>
      <c r="G13" s="24"/>
      <c r="H13" s="24"/>
    </row>
    <row r="14" spans="1:8" ht="14.6" x14ac:dyDescent="0.4">
      <c r="A14" s="52"/>
      <c r="B14" s="24"/>
      <c r="C14" s="24"/>
      <c r="D14" s="24"/>
      <c r="E14" s="24"/>
      <c r="F14" s="24"/>
      <c r="G14" s="24"/>
      <c r="H14" s="24"/>
    </row>
    <row r="15" spans="1:8" ht="13.5" customHeight="1" thickBot="1" x14ac:dyDescent="0.35">
      <c r="A15" s="17"/>
      <c r="B15"/>
      <c r="C15"/>
      <c r="D15"/>
      <c r="E15"/>
      <c r="G15"/>
      <c r="H15" s="17"/>
    </row>
    <row r="16" spans="1:8" ht="26.25" customHeight="1" thickTop="1" thickBot="1" x14ac:dyDescent="0.35">
      <c r="A16" s="81" t="s">
        <v>40</v>
      </c>
      <c r="B16" s="82"/>
      <c r="C16" s="82"/>
      <c r="D16" s="82"/>
      <c r="E16" s="82"/>
      <c r="F16" s="83" t="s">
        <v>41</v>
      </c>
      <c r="G16" s="84"/>
      <c r="H16" s="53"/>
    </row>
    <row r="17" spans="1:9" ht="39" thickBot="1" x14ac:dyDescent="0.35">
      <c r="A17" s="58" t="s">
        <v>8</v>
      </c>
      <c r="B17" s="61" t="s">
        <v>77</v>
      </c>
      <c r="C17" s="61" t="s">
        <v>14</v>
      </c>
      <c r="D17" s="62" t="s">
        <v>17</v>
      </c>
      <c r="E17" s="63" t="s">
        <v>78</v>
      </c>
      <c r="F17" s="58" t="s">
        <v>8</v>
      </c>
      <c r="G17" s="59" t="s">
        <v>79</v>
      </c>
      <c r="H17" s="55" t="s">
        <v>30</v>
      </c>
    </row>
    <row r="18" spans="1:9" x14ac:dyDescent="0.3">
      <c r="A18" s="60"/>
      <c r="B18" s="57"/>
      <c r="C18" s="57"/>
      <c r="D18" s="54"/>
      <c r="E18" s="54"/>
      <c r="F18" s="56"/>
      <c r="G18" s="57"/>
      <c r="H18" s="54"/>
      <c r="I18" s="1"/>
    </row>
    <row r="19" spans="1:9" x14ac:dyDescent="0.3">
      <c r="A19" s="18"/>
      <c r="B19" s="19"/>
      <c r="C19" s="19"/>
      <c r="D19" s="20"/>
      <c r="E19" s="20"/>
      <c r="F19" s="21"/>
      <c r="G19" s="57"/>
      <c r="H19" s="20"/>
      <c r="I19" s="1"/>
    </row>
    <row r="20" spans="1:9" x14ac:dyDescent="0.3">
      <c r="A20" s="18"/>
      <c r="B20" s="19"/>
      <c r="C20" s="19"/>
      <c r="D20" s="20"/>
      <c r="E20" s="20"/>
      <c r="F20" s="21"/>
      <c r="G20" s="57"/>
      <c r="H20" s="20"/>
    </row>
    <row r="21" spans="1:9" x14ac:dyDescent="0.3">
      <c r="A21" s="18"/>
      <c r="B21" s="19"/>
      <c r="C21" s="19"/>
      <c r="D21" s="20"/>
      <c r="E21" s="20"/>
      <c r="F21" s="21"/>
      <c r="G21" s="57"/>
      <c r="H21" s="20"/>
    </row>
    <row r="22" spans="1:9" x14ac:dyDescent="0.3">
      <c r="A22" s="60"/>
      <c r="B22" s="19"/>
      <c r="C22" s="19"/>
      <c r="D22" s="20"/>
      <c r="E22" s="20"/>
      <c r="F22" s="21"/>
      <c r="G22" s="57"/>
      <c r="H22" s="20"/>
    </row>
    <row r="23" spans="1:9" x14ac:dyDescent="0.3">
      <c r="A23" s="18"/>
      <c r="B23" s="19"/>
      <c r="C23" s="19"/>
      <c r="D23" s="20"/>
      <c r="E23" s="20"/>
      <c r="F23" s="21"/>
      <c r="G23" s="57"/>
      <c r="H23" s="20"/>
    </row>
    <row r="24" spans="1:9" x14ac:dyDescent="0.3">
      <c r="A24" s="18"/>
      <c r="B24" s="19"/>
      <c r="C24" s="19"/>
      <c r="D24" s="20"/>
      <c r="E24" s="20"/>
      <c r="F24" s="21"/>
      <c r="G24" s="19"/>
      <c r="H24" s="20"/>
    </row>
    <row r="25" spans="1:9" x14ac:dyDescent="0.3">
      <c r="A25" s="18"/>
      <c r="B25" s="19"/>
      <c r="C25" s="19"/>
      <c r="D25" s="20"/>
      <c r="E25" s="20"/>
      <c r="F25" s="21"/>
      <c r="G25" s="19"/>
      <c r="H25" s="20"/>
    </row>
    <row r="26" spans="1:9" x14ac:dyDescent="0.3">
      <c r="A26" s="18"/>
      <c r="B26" s="19"/>
      <c r="C26" s="19"/>
      <c r="D26" s="20"/>
      <c r="E26" s="20"/>
      <c r="F26" s="21"/>
      <c r="G26" s="19"/>
      <c r="H26" s="20"/>
    </row>
    <row r="27" spans="1:9" x14ac:dyDescent="0.3">
      <c r="A27" s="18"/>
      <c r="B27" s="19"/>
      <c r="C27" s="19"/>
      <c r="D27" s="20"/>
      <c r="E27" s="20"/>
      <c r="F27" s="21"/>
      <c r="G27" s="19"/>
      <c r="H27" s="20"/>
    </row>
    <row r="28" spans="1:9" x14ac:dyDescent="0.3">
      <c r="A28" s="18"/>
      <c r="B28" s="19"/>
      <c r="C28" s="19"/>
      <c r="D28" s="20"/>
      <c r="E28" s="20"/>
      <c r="F28" s="21"/>
      <c r="G28" s="19"/>
      <c r="H28" s="20"/>
    </row>
    <row r="29" spans="1:9" x14ac:dyDescent="0.3">
      <c r="A29" s="18"/>
      <c r="B29" s="19"/>
      <c r="C29" s="19"/>
      <c r="D29" s="20"/>
      <c r="E29" s="20"/>
      <c r="F29" s="21"/>
      <c r="G29" s="19"/>
      <c r="H29" s="20"/>
    </row>
    <row r="30" spans="1:9" x14ac:dyDescent="0.3">
      <c r="A30" s="18"/>
      <c r="B30" s="19"/>
      <c r="C30" s="19"/>
      <c r="D30" s="20"/>
      <c r="E30" s="20"/>
      <c r="F30" s="21"/>
      <c r="G30" s="19"/>
      <c r="H30" s="20"/>
    </row>
    <row r="31" spans="1:9" x14ac:dyDescent="0.3">
      <c r="A31" s="18"/>
      <c r="B31" s="19"/>
      <c r="C31" s="19"/>
      <c r="D31" s="20"/>
      <c r="E31" s="20"/>
      <c r="F31" s="21"/>
      <c r="G31" s="19"/>
      <c r="H31" s="20"/>
    </row>
    <row r="32" spans="1:9" x14ac:dyDescent="0.3">
      <c r="A32" s="18"/>
      <c r="B32" s="19"/>
      <c r="C32" s="19"/>
      <c r="D32" s="20"/>
      <c r="E32" s="20"/>
      <c r="F32" s="21"/>
      <c r="G32" s="19"/>
      <c r="H32" s="20"/>
    </row>
    <row r="33" spans="1:8" x14ac:dyDescent="0.3">
      <c r="A33" s="18"/>
      <c r="B33" s="19"/>
      <c r="C33" s="19"/>
      <c r="D33" s="20"/>
      <c r="E33" s="20"/>
      <c r="F33" s="21"/>
      <c r="G33" s="19"/>
      <c r="H33" s="20"/>
    </row>
    <row r="34" spans="1:8" x14ac:dyDescent="0.3">
      <c r="A34" s="18"/>
      <c r="B34" s="19"/>
      <c r="C34" s="19"/>
      <c r="D34" s="20"/>
      <c r="E34" s="20"/>
      <c r="F34" s="21"/>
      <c r="G34" s="19"/>
      <c r="H34" s="20"/>
    </row>
    <row r="35" spans="1:8" x14ac:dyDescent="0.3">
      <c r="A35" s="18"/>
      <c r="B35" s="19"/>
      <c r="C35" s="19"/>
      <c r="D35" s="20"/>
      <c r="E35" s="20"/>
      <c r="F35" s="21"/>
      <c r="G35" s="19"/>
      <c r="H35" s="20"/>
    </row>
    <row r="36" spans="1:8" x14ac:dyDescent="0.3">
      <c r="A36" s="18"/>
      <c r="B36" s="19"/>
      <c r="C36" s="19"/>
      <c r="D36" s="20"/>
      <c r="E36" s="20"/>
      <c r="F36" s="21"/>
      <c r="G36" s="19"/>
      <c r="H36" s="20"/>
    </row>
    <row r="37" spans="1:8" x14ac:dyDescent="0.3">
      <c r="A37" s="18"/>
      <c r="B37" s="19"/>
      <c r="C37" s="19"/>
      <c r="D37" s="20"/>
      <c r="E37" s="20"/>
      <c r="F37" s="21"/>
      <c r="G37" s="19"/>
      <c r="H37" s="20"/>
    </row>
    <row r="38" spans="1:8" x14ac:dyDescent="0.3">
      <c r="A38" s="18"/>
      <c r="B38" s="19"/>
      <c r="C38" s="19"/>
      <c r="D38" s="20"/>
      <c r="E38" s="20"/>
      <c r="F38" s="21"/>
      <c r="G38" s="19"/>
      <c r="H38" s="20"/>
    </row>
    <row r="39" spans="1:8" x14ac:dyDescent="0.3">
      <c r="A39" s="18"/>
      <c r="B39" s="19"/>
      <c r="C39" s="19"/>
      <c r="D39" s="20"/>
      <c r="E39" s="20"/>
      <c r="F39" s="21"/>
      <c r="G39" s="19"/>
      <c r="H39" s="20"/>
    </row>
    <row r="40" spans="1:8" x14ac:dyDescent="0.3">
      <c r="A40" s="18"/>
      <c r="B40" s="19"/>
      <c r="C40" s="19"/>
      <c r="D40" s="20"/>
      <c r="E40" s="20"/>
      <c r="F40" s="21"/>
      <c r="G40" s="19"/>
      <c r="H40" s="20"/>
    </row>
    <row r="41" spans="1:8" x14ac:dyDescent="0.3">
      <c r="A41" s="18"/>
      <c r="B41" s="19"/>
      <c r="C41" s="19"/>
      <c r="D41" s="20"/>
      <c r="E41" s="20"/>
      <c r="F41" s="21"/>
      <c r="G41" s="19"/>
      <c r="H41" s="20"/>
    </row>
    <row r="42" spans="1:8" x14ac:dyDescent="0.3">
      <c r="A42" s="18"/>
      <c r="B42" s="19"/>
      <c r="C42" s="19"/>
      <c r="D42" s="20"/>
      <c r="E42" s="20"/>
      <c r="F42" s="21"/>
      <c r="G42" s="19"/>
      <c r="H42" s="20"/>
    </row>
    <row r="43" spans="1:8" x14ac:dyDescent="0.3">
      <c r="A43" s="18"/>
      <c r="B43" s="19"/>
      <c r="C43" s="19"/>
      <c r="D43" s="20"/>
      <c r="E43" s="20"/>
      <c r="F43" s="21"/>
      <c r="G43" s="19"/>
      <c r="H43" s="20"/>
    </row>
    <row r="44" spans="1:8" x14ac:dyDescent="0.3">
      <c r="A44" s="18"/>
      <c r="B44" s="19"/>
      <c r="C44" s="19"/>
      <c r="D44" s="20"/>
      <c r="E44" s="20"/>
      <c r="F44" s="21"/>
      <c r="G44" s="19"/>
      <c r="H44" s="20"/>
    </row>
    <row r="45" spans="1:8" x14ac:dyDescent="0.3">
      <c r="A45" s="18"/>
      <c r="B45" s="19"/>
      <c r="C45" s="19"/>
      <c r="D45" s="20"/>
      <c r="E45" s="20"/>
      <c r="F45" s="21"/>
      <c r="G45" s="19"/>
      <c r="H45" s="20"/>
    </row>
    <row r="46" spans="1:8" x14ac:dyDescent="0.3">
      <c r="A46" s="18"/>
      <c r="B46" s="19"/>
      <c r="C46" s="19"/>
      <c r="D46" s="20"/>
      <c r="E46" s="20"/>
      <c r="F46" s="21"/>
      <c r="G46" s="19"/>
      <c r="H46" s="20"/>
    </row>
    <row r="47" spans="1:8" x14ac:dyDescent="0.3">
      <c r="A47" s="18"/>
      <c r="B47" s="19"/>
      <c r="C47" s="19"/>
      <c r="D47" s="20"/>
      <c r="E47" s="20"/>
      <c r="F47" s="21"/>
      <c r="G47" s="19"/>
      <c r="H47" s="20"/>
    </row>
    <row r="48" spans="1:8" x14ac:dyDescent="0.3">
      <c r="A48" s="18"/>
      <c r="B48" s="19"/>
      <c r="C48" s="19"/>
      <c r="D48" s="20"/>
      <c r="E48" s="20"/>
      <c r="F48" s="21"/>
      <c r="G48" s="19"/>
      <c r="H48" s="20"/>
    </row>
    <row r="49" spans="1:8" x14ac:dyDescent="0.3">
      <c r="A49" s="18"/>
      <c r="B49" s="19"/>
      <c r="C49" s="19"/>
      <c r="D49" s="20"/>
      <c r="E49" s="20"/>
      <c r="F49" s="21"/>
      <c r="G49" s="19"/>
      <c r="H49" s="20"/>
    </row>
    <row r="50" spans="1:8" x14ac:dyDescent="0.3">
      <c r="A50" s="18"/>
      <c r="B50" s="19"/>
      <c r="C50" s="19"/>
      <c r="D50" s="20"/>
      <c r="E50" s="20"/>
      <c r="F50" s="21"/>
      <c r="G50" s="19"/>
      <c r="H50" s="20"/>
    </row>
    <row r="51" spans="1:8" x14ac:dyDescent="0.3">
      <c r="A51" s="18"/>
      <c r="B51" s="19"/>
      <c r="C51" s="19"/>
      <c r="D51" s="20"/>
      <c r="E51" s="20"/>
      <c r="F51" s="21"/>
      <c r="G51" s="19"/>
      <c r="H51" s="20"/>
    </row>
    <row r="52" spans="1:8" x14ac:dyDescent="0.3">
      <c r="A52" s="18"/>
      <c r="B52" s="19"/>
      <c r="C52" s="19"/>
      <c r="D52" s="20"/>
      <c r="E52" s="20"/>
      <c r="F52" s="21"/>
      <c r="G52" s="19"/>
      <c r="H52" s="20"/>
    </row>
    <row r="53" spans="1:8" x14ac:dyDescent="0.3">
      <c r="A53" s="18"/>
      <c r="B53" s="19"/>
      <c r="C53" s="19"/>
      <c r="D53" s="20"/>
      <c r="E53" s="20"/>
      <c r="F53" s="21"/>
      <c r="G53" s="19"/>
      <c r="H53" s="20"/>
    </row>
    <row r="54" spans="1:8" x14ac:dyDescent="0.3">
      <c r="A54" s="18"/>
      <c r="B54" s="19"/>
      <c r="C54" s="19"/>
      <c r="D54" s="20"/>
      <c r="E54" s="20"/>
      <c r="F54" s="21"/>
      <c r="G54" s="19"/>
      <c r="H54" s="20"/>
    </row>
    <row r="55" spans="1:8" x14ac:dyDescent="0.3">
      <c r="A55" s="18"/>
      <c r="B55" s="19"/>
      <c r="C55" s="19"/>
      <c r="D55" s="20"/>
      <c r="E55" s="20"/>
      <c r="F55" s="21"/>
      <c r="G55" s="21"/>
      <c r="H55" s="20"/>
    </row>
    <row r="56" spans="1:8" x14ac:dyDescent="0.3">
      <c r="A56" s="18"/>
      <c r="B56" s="19"/>
      <c r="C56" s="19"/>
      <c r="D56" s="20"/>
      <c r="E56" s="20"/>
      <c r="F56" s="21"/>
      <c r="G56" s="21"/>
      <c r="H56" s="20"/>
    </row>
    <row r="57" spans="1:8" x14ac:dyDescent="0.3">
      <c r="A57" s="18"/>
      <c r="B57" s="19"/>
      <c r="C57" s="19"/>
      <c r="D57" s="20"/>
      <c r="E57" s="20"/>
      <c r="F57" s="21"/>
      <c r="G57" s="21"/>
      <c r="H57" s="20"/>
    </row>
    <row r="58" spans="1:8" x14ac:dyDescent="0.3">
      <c r="A58" s="18"/>
      <c r="B58" s="19"/>
      <c r="C58" s="19"/>
      <c r="D58" s="20"/>
      <c r="E58" s="20"/>
      <c r="F58" s="21"/>
      <c r="G58" s="21"/>
      <c r="H58" s="20"/>
    </row>
    <row r="59" spans="1:8" x14ac:dyDescent="0.3">
      <c r="A59" s="18"/>
      <c r="B59" s="19"/>
      <c r="C59" s="19"/>
      <c r="D59" s="20"/>
      <c r="E59" s="20"/>
      <c r="F59" s="21"/>
      <c r="G59" s="21"/>
      <c r="H59" s="20"/>
    </row>
    <row r="60" spans="1:8" x14ac:dyDescent="0.3">
      <c r="A60" s="18"/>
      <c r="B60" s="19"/>
      <c r="C60" s="19"/>
      <c r="D60" s="20"/>
      <c r="E60" s="20"/>
      <c r="F60" s="21"/>
      <c r="G60" s="21"/>
      <c r="H60" s="20"/>
    </row>
    <row r="61" spans="1:8" x14ac:dyDescent="0.3">
      <c r="A61" s="18"/>
      <c r="B61" s="19"/>
      <c r="C61" s="19"/>
      <c r="D61" s="20"/>
      <c r="E61" s="20"/>
      <c r="F61" s="21"/>
      <c r="G61" s="21"/>
      <c r="H61" s="20"/>
    </row>
    <row r="62" spans="1:8" x14ac:dyDescent="0.3">
      <c r="A62" s="18"/>
      <c r="B62" s="19"/>
      <c r="C62" s="19"/>
      <c r="D62" s="20"/>
      <c r="E62" s="20"/>
      <c r="F62" s="21"/>
      <c r="G62" s="21"/>
      <c r="H62" s="20"/>
    </row>
    <row r="63" spans="1:8" x14ac:dyDescent="0.3">
      <c r="A63" s="18"/>
      <c r="B63" s="19"/>
      <c r="C63" s="19"/>
      <c r="D63" s="20"/>
      <c r="E63" s="20"/>
      <c r="F63" s="21"/>
      <c r="G63" s="21"/>
      <c r="H63" s="20"/>
    </row>
    <row r="64" spans="1:8" x14ac:dyDescent="0.3">
      <c r="A64" s="18"/>
      <c r="B64" s="19"/>
      <c r="C64" s="19"/>
      <c r="D64" s="20"/>
      <c r="E64" s="20"/>
      <c r="F64" s="21"/>
      <c r="G64" s="21"/>
      <c r="H64" s="20"/>
    </row>
    <row r="65" spans="1:8" x14ac:dyDescent="0.3">
      <c r="A65" s="18"/>
      <c r="B65" s="19"/>
      <c r="C65" s="19"/>
      <c r="D65" s="20"/>
      <c r="E65" s="20"/>
      <c r="F65" s="21"/>
      <c r="G65" s="21"/>
      <c r="H65" s="20"/>
    </row>
    <row r="66" spans="1:8" x14ac:dyDescent="0.3">
      <c r="A66" s="18"/>
      <c r="B66" s="19"/>
      <c r="C66" s="19"/>
      <c r="D66" s="20"/>
      <c r="E66" s="20"/>
      <c r="F66" s="21"/>
      <c r="G66" s="21"/>
      <c r="H66" s="20"/>
    </row>
    <row r="67" spans="1:8" x14ac:dyDescent="0.3">
      <c r="A67" s="18"/>
      <c r="B67" s="19"/>
      <c r="C67" s="19"/>
      <c r="D67" s="20"/>
      <c r="E67" s="20"/>
      <c r="F67" s="21"/>
      <c r="G67" s="21"/>
      <c r="H67" s="20"/>
    </row>
    <row r="68" spans="1:8" x14ac:dyDescent="0.3">
      <c r="A68" s="18"/>
      <c r="B68" s="19"/>
      <c r="C68" s="19"/>
      <c r="D68" s="20"/>
      <c r="E68" s="20"/>
      <c r="F68" s="21"/>
      <c r="G68" s="21"/>
      <c r="H68" s="20"/>
    </row>
    <row r="69" spans="1:8" x14ac:dyDescent="0.3">
      <c r="A69" s="18"/>
      <c r="B69" s="19"/>
      <c r="C69" s="19"/>
      <c r="D69" s="20"/>
      <c r="E69" s="20"/>
      <c r="F69" s="21"/>
      <c r="G69" s="21"/>
      <c r="H69" s="20"/>
    </row>
    <row r="70" spans="1:8" x14ac:dyDescent="0.3">
      <c r="A70" s="18"/>
      <c r="B70" s="19"/>
      <c r="C70" s="19"/>
      <c r="D70" s="20"/>
      <c r="E70" s="20"/>
      <c r="F70" s="21"/>
      <c r="G70" s="21"/>
      <c r="H70" s="20"/>
    </row>
    <row r="71" spans="1:8" x14ac:dyDescent="0.3">
      <c r="A71" s="18"/>
      <c r="B71" s="19"/>
      <c r="C71" s="19"/>
      <c r="D71" s="20"/>
      <c r="E71" s="20"/>
      <c r="F71" s="21"/>
      <c r="G71" s="21"/>
      <c r="H71" s="20"/>
    </row>
    <row r="72" spans="1:8" x14ac:dyDescent="0.3">
      <c r="A72" s="18"/>
      <c r="B72" s="19"/>
      <c r="C72" s="19"/>
      <c r="D72" s="20"/>
      <c r="E72" s="20"/>
      <c r="F72" s="21"/>
      <c r="G72" s="21"/>
      <c r="H72" s="20"/>
    </row>
    <row r="73" spans="1:8" x14ac:dyDescent="0.3">
      <c r="A73" s="18"/>
      <c r="B73" s="19"/>
      <c r="C73" s="19"/>
      <c r="D73" s="20"/>
      <c r="E73" s="20"/>
      <c r="F73" s="21"/>
      <c r="G73" s="21"/>
      <c r="H73" s="20"/>
    </row>
    <row r="74" spans="1:8" x14ac:dyDescent="0.3">
      <c r="A74" s="18"/>
      <c r="B74" s="19"/>
      <c r="C74" s="19"/>
      <c r="D74" s="20"/>
      <c r="E74" s="20"/>
      <c r="F74" s="21"/>
      <c r="G74" s="21"/>
      <c r="H74" s="20"/>
    </row>
    <row r="75" spans="1:8" x14ac:dyDescent="0.3">
      <c r="A75" s="18"/>
      <c r="B75" s="19"/>
      <c r="C75" s="19"/>
      <c r="D75" s="20"/>
      <c r="E75" s="20"/>
      <c r="F75" s="21"/>
      <c r="G75" s="21"/>
      <c r="H75" s="20"/>
    </row>
    <row r="76" spans="1:8" x14ac:dyDescent="0.3">
      <c r="A76" s="18"/>
      <c r="B76" s="19"/>
      <c r="C76" s="19"/>
      <c r="D76" s="20"/>
      <c r="E76" s="20"/>
      <c r="F76" s="21"/>
      <c r="G76" s="21"/>
      <c r="H76" s="20"/>
    </row>
    <row r="77" spans="1:8" x14ac:dyDescent="0.3">
      <c r="A77" s="18"/>
      <c r="B77" s="19"/>
      <c r="C77" s="19"/>
      <c r="D77" s="20"/>
      <c r="E77" s="20"/>
      <c r="F77" s="21"/>
      <c r="G77" s="21"/>
      <c r="H77" s="20"/>
    </row>
    <row r="78" spans="1:8" x14ac:dyDescent="0.3">
      <c r="A78" s="18"/>
      <c r="B78" s="19"/>
      <c r="C78" s="19"/>
      <c r="D78" s="20"/>
      <c r="E78" s="20"/>
      <c r="F78" s="21"/>
      <c r="G78" s="21"/>
      <c r="H78" s="20"/>
    </row>
    <row r="79" spans="1:8" x14ac:dyDescent="0.3">
      <c r="A79" s="18"/>
      <c r="B79" s="19"/>
      <c r="C79" s="19"/>
      <c r="D79" s="20"/>
      <c r="E79" s="20"/>
      <c r="F79" s="21"/>
      <c r="G79" s="21"/>
      <c r="H79" s="20"/>
    </row>
    <row r="80" spans="1:8" x14ac:dyDescent="0.3">
      <c r="A80" s="18"/>
      <c r="B80" s="19"/>
      <c r="C80" s="19"/>
      <c r="D80" s="20"/>
      <c r="E80" s="20"/>
      <c r="F80" s="21"/>
      <c r="G80" s="21"/>
      <c r="H80" s="20"/>
    </row>
    <row r="81" spans="1:8" x14ac:dyDescent="0.3">
      <c r="A81" s="18"/>
      <c r="B81" s="19"/>
      <c r="C81" s="19"/>
      <c r="D81" s="20"/>
      <c r="E81" s="20"/>
      <c r="F81" s="21"/>
      <c r="G81" s="21"/>
      <c r="H81" s="20"/>
    </row>
    <row r="82" spans="1:8" x14ac:dyDescent="0.3">
      <c r="A82" s="18"/>
      <c r="B82" s="19"/>
      <c r="C82" s="19"/>
      <c r="D82" s="20"/>
      <c r="E82" s="20"/>
      <c r="F82" s="21"/>
      <c r="G82" s="21"/>
      <c r="H82" s="20"/>
    </row>
    <row r="83" spans="1:8" x14ac:dyDescent="0.3">
      <c r="A83" s="18"/>
      <c r="B83" s="19"/>
      <c r="C83" s="19"/>
      <c r="D83" s="20"/>
      <c r="E83" s="20"/>
      <c r="F83" s="21"/>
      <c r="G83" s="21"/>
      <c r="H83" s="20"/>
    </row>
    <row r="84" spans="1:8" x14ac:dyDescent="0.3">
      <c r="A84" s="18"/>
      <c r="B84" s="19"/>
      <c r="C84" s="19"/>
      <c r="D84" s="20"/>
      <c r="E84" s="20"/>
      <c r="F84" s="21"/>
      <c r="G84" s="21"/>
      <c r="H84" s="20"/>
    </row>
    <row r="85" spans="1:8" x14ac:dyDescent="0.3">
      <c r="A85" s="18"/>
      <c r="B85" s="19"/>
      <c r="C85" s="19"/>
      <c r="D85" s="20"/>
      <c r="E85" s="20"/>
      <c r="F85" s="21"/>
      <c r="G85" s="21"/>
      <c r="H85" s="20"/>
    </row>
    <row r="86" spans="1:8" x14ac:dyDescent="0.3">
      <c r="A86" s="18"/>
      <c r="B86" s="19"/>
      <c r="C86" s="19"/>
      <c r="D86" s="20"/>
      <c r="E86" s="20"/>
      <c r="F86" s="21"/>
      <c r="G86" s="21"/>
      <c r="H86" s="20"/>
    </row>
    <row r="87" spans="1:8" x14ac:dyDescent="0.3">
      <c r="A87" s="18"/>
      <c r="B87" s="19"/>
      <c r="C87" s="19"/>
      <c r="D87" s="20"/>
      <c r="E87" s="20"/>
      <c r="F87" s="21"/>
      <c r="G87" s="21"/>
      <c r="H87" s="20"/>
    </row>
    <row r="88" spans="1:8" x14ac:dyDescent="0.3">
      <c r="A88" s="18"/>
      <c r="B88" s="19"/>
      <c r="C88" s="19"/>
      <c r="D88" s="20"/>
      <c r="E88" s="20"/>
      <c r="F88" s="21"/>
      <c r="G88" s="21"/>
      <c r="H88" s="20"/>
    </row>
    <row r="89" spans="1:8" x14ac:dyDescent="0.3">
      <c r="A89" s="18"/>
      <c r="B89" s="19"/>
      <c r="C89" s="19"/>
      <c r="D89" s="20"/>
      <c r="E89" s="20"/>
      <c r="F89" s="21"/>
      <c r="G89" s="21"/>
      <c r="H89" s="20"/>
    </row>
    <row r="90" spans="1:8" x14ac:dyDescent="0.3">
      <c r="A90" s="18"/>
      <c r="B90" s="19"/>
      <c r="C90" s="19"/>
      <c r="D90" s="20"/>
      <c r="E90" s="20"/>
      <c r="F90" s="21"/>
      <c r="G90" s="21"/>
      <c r="H90" s="20"/>
    </row>
    <row r="91" spans="1:8" x14ac:dyDescent="0.3">
      <c r="A91" s="18"/>
      <c r="B91" s="19"/>
      <c r="C91" s="19"/>
      <c r="D91" s="20"/>
      <c r="E91" s="20"/>
      <c r="F91" s="21"/>
      <c r="G91" s="21"/>
      <c r="H91" s="20"/>
    </row>
    <row r="92" spans="1:8" x14ac:dyDescent="0.3">
      <c r="A92" s="18"/>
      <c r="B92" s="19"/>
      <c r="C92" s="19"/>
      <c r="D92" s="20"/>
      <c r="E92" s="20"/>
      <c r="F92" s="21"/>
      <c r="G92" s="21"/>
      <c r="H92" s="20"/>
    </row>
    <row r="93" spans="1:8" x14ac:dyDescent="0.3">
      <c r="A93" s="18"/>
      <c r="B93" s="19"/>
      <c r="C93" s="19"/>
      <c r="D93" s="20"/>
      <c r="E93" s="20"/>
      <c r="F93" s="21"/>
      <c r="G93" s="21"/>
      <c r="H93" s="20"/>
    </row>
    <row r="94" spans="1:8" x14ac:dyDescent="0.3">
      <c r="A94" s="18"/>
      <c r="B94" s="19"/>
      <c r="C94" s="19"/>
      <c r="D94" s="20"/>
      <c r="E94" s="20"/>
      <c r="F94" s="21"/>
      <c r="G94" s="21"/>
      <c r="H94" s="20"/>
    </row>
    <row r="95" spans="1:8" x14ac:dyDescent="0.3">
      <c r="A95" s="18"/>
      <c r="B95" s="19"/>
      <c r="C95" s="19"/>
      <c r="D95" s="20"/>
      <c r="E95" s="20"/>
      <c r="F95" s="21"/>
      <c r="G95" s="21"/>
      <c r="H95" s="20"/>
    </row>
    <row r="96" spans="1:8" x14ac:dyDescent="0.3">
      <c r="A96" s="18"/>
      <c r="B96" s="19"/>
      <c r="C96" s="19"/>
      <c r="D96" s="20"/>
      <c r="E96" s="20"/>
      <c r="F96" s="21"/>
      <c r="G96" s="21"/>
      <c r="H96" s="20"/>
    </row>
    <row r="97" spans="1:8" x14ac:dyDescent="0.3">
      <c r="A97" s="18"/>
      <c r="B97" s="19"/>
      <c r="C97" s="19"/>
      <c r="D97" s="20"/>
      <c r="E97" s="20"/>
      <c r="F97" s="21"/>
      <c r="G97" s="21"/>
      <c r="H97" s="20"/>
    </row>
    <row r="98" spans="1:8" x14ac:dyDescent="0.3">
      <c r="A98" s="18"/>
      <c r="B98" s="19"/>
      <c r="C98" s="19"/>
      <c r="D98" s="20"/>
      <c r="E98" s="20"/>
      <c r="F98" s="21"/>
      <c r="G98" s="21"/>
      <c r="H98" s="20"/>
    </row>
    <row r="99" spans="1:8" x14ac:dyDescent="0.3">
      <c r="A99" s="18"/>
      <c r="B99" s="19"/>
      <c r="C99" s="19"/>
      <c r="D99" s="20"/>
      <c r="E99" s="20"/>
      <c r="F99" s="21"/>
      <c r="G99" s="21"/>
      <c r="H99" s="20"/>
    </row>
    <row r="100" spans="1:8" x14ac:dyDescent="0.3">
      <c r="A100" s="3"/>
      <c r="F100" s="2"/>
    </row>
    <row r="101" spans="1:8" x14ac:dyDescent="0.3">
      <c r="A101" s="3"/>
      <c r="F101" s="2"/>
    </row>
    <row r="102" spans="1:8" x14ac:dyDescent="0.3">
      <c r="A102" s="3"/>
      <c r="F102" s="2"/>
    </row>
    <row r="103" spans="1:8" x14ac:dyDescent="0.3">
      <c r="A103" s="3"/>
      <c r="F103" s="2"/>
    </row>
    <row r="104" spans="1:8" x14ac:dyDescent="0.3">
      <c r="A104" s="3"/>
      <c r="F104" s="2"/>
    </row>
    <row r="105" spans="1:8" x14ac:dyDescent="0.3">
      <c r="A105" s="3"/>
      <c r="F105" s="2"/>
    </row>
    <row r="106" spans="1:8" x14ac:dyDescent="0.3">
      <c r="A106" s="3"/>
      <c r="F106" s="2"/>
    </row>
    <row r="107" spans="1:8" x14ac:dyDescent="0.3">
      <c r="A107" s="3"/>
      <c r="F107" s="2"/>
    </row>
    <row r="108" spans="1:8" x14ac:dyDescent="0.3">
      <c r="A108" s="3"/>
      <c r="F108" s="2"/>
    </row>
    <row r="109" spans="1:8" x14ac:dyDescent="0.3">
      <c r="A109" s="3"/>
      <c r="F109" s="2"/>
    </row>
    <row r="110" spans="1:8" x14ac:dyDescent="0.3">
      <c r="A110" s="3"/>
      <c r="F110" s="2"/>
    </row>
    <row r="111" spans="1:8" x14ac:dyDescent="0.3">
      <c r="A111" s="3"/>
      <c r="F111" s="2"/>
    </row>
    <row r="112" spans="1:8" x14ac:dyDescent="0.3">
      <c r="A112" s="3"/>
      <c r="F112" s="2"/>
    </row>
    <row r="113" spans="1:6" x14ac:dyDescent="0.3">
      <c r="A113" s="3"/>
      <c r="F113" s="2"/>
    </row>
    <row r="114" spans="1:6" x14ac:dyDescent="0.3">
      <c r="A114" s="3"/>
      <c r="F114" s="2"/>
    </row>
    <row r="115" spans="1:6" x14ac:dyDescent="0.3">
      <c r="A115" s="3"/>
      <c r="F115" s="2"/>
    </row>
    <row r="116" spans="1:6" x14ac:dyDescent="0.3">
      <c r="A116" s="3"/>
      <c r="F116" s="2"/>
    </row>
    <row r="117" spans="1:6" x14ac:dyDescent="0.3">
      <c r="F117" s="2"/>
    </row>
    <row r="118" spans="1:6" x14ac:dyDescent="0.3">
      <c r="F118" s="2"/>
    </row>
    <row r="119" spans="1:6" x14ac:dyDescent="0.3">
      <c r="F119" s="2"/>
    </row>
    <row r="120" spans="1:6" x14ac:dyDescent="0.3">
      <c r="F120" s="2"/>
    </row>
    <row r="121" spans="1:6" x14ac:dyDescent="0.3">
      <c r="F121" s="2"/>
    </row>
    <row r="122" spans="1:6" x14ac:dyDescent="0.3">
      <c r="F122" s="2"/>
    </row>
    <row r="123" spans="1:6" x14ac:dyDescent="0.3">
      <c r="F123" s="2"/>
    </row>
    <row r="124" spans="1:6" x14ac:dyDescent="0.3">
      <c r="F124" s="2"/>
    </row>
    <row r="125" spans="1:6" x14ac:dyDescent="0.3">
      <c r="F125" s="2"/>
    </row>
    <row r="126" spans="1:6" x14ac:dyDescent="0.3">
      <c r="F126" s="2"/>
    </row>
  </sheetData>
  <sheetProtection sort="0"/>
  <mergeCells count="3">
    <mergeCell ref="A5:H5"/>
    <mergeCell ref="A16:E16"/>
    <mergeCell ref="F16:G16"/>
  </mergeCells>
  <conditionalFormatting sqref="A18:H99">
    <cfRule type="expression" dxfId="4" priority="1">
      <formula>ISBLANK(A18)</formula>
    </cfRule>
  </conditionalFormatting>
  <dataValidations xWindow="97" yWindow="523" count="4">
    <dataValidation type="list" allowBlank="1" showInputMessage="1" showErrorMessage="1" sqref="E18:E99" xr:uid="{00000000-0002-0000-0300-000000000000}">
      <formula1>$A$1:$A$2</formula1>
    </dataValidation>
    <dataValidation type="list" allowBlank="1" showInputMessage="1" showErrorMessage="1" sqref="C18:C99" xr:uid="{00000000-0002-0000-0300-000001000000}">
      <formula1>$B$1:$B$2</formula1>
    </dataValidation>
    <dataValidation type="textLength" operator="equal" allowBlank="1" showInputMessage="1" showErrorMessage="1" errorTitle="CUSIP" error="Please enter nine digit alphanumeric CUSIP. " sqref="F18:F99 A103:A1048576 A19:A21 A23:A101" xr:uid="{00000000-0002-0000-0300-000002000000}">
      <formula1>9</formula1>
    </dataValidation>
    <dataValidation type="textLength" operator="equal" allowBlank="1" showInputMessage="1" showErrorMessage="1" errorTitle="CUSIP" error="Please enter the nine digit alphanumeric CUSIP." sqref="A102" xr:uid="{00000000-0002-0000-0300-000003000000}">
      <formula1>9</formula1>
    </dataValidation>
  </dataValidations>
  <pageMargins left="0.7" right="0.7" top="0.75" bottom="0.75" header="0.3" footer="0.3"/>
  <pageSetup scale="70" fitToHeight="0" orientation="landscape" r:id="rId1"/>
  <headerFooter>
    <oddFooter>&amp;L&amp;1#&amp;"Arial"&amp;10&amp;K737373DTCC Public (White)</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Q120"/>
  <sheetViews>
    <sheetView showGridLines="0" zoomScale="85" zoomScaleNormal="85" workbookViewId="0">
      <pane ySplit="11" topLeftCell="A12" activePane="bottomLeft" state="frozen"/>
      <selection pane="bottomLeft" activeCell="I12" sqref="I12"/>
    </sheetView>
  </sheetViews>
  <sheetFormatPr defaultRowHeight="12.45" x14ac:dyDescent="0.3"/>
  <cols>
    <col min="1" max="1" width="11.3828125" customWidth="1"/>
    <col min="2" max="2" width="18.69140625" style="1" bestFit="1" customWidth="1"/>
    <col min="3" max="3" width="14" style="1" customWidth="1"/>
    <col min="4" max="4" width="13.15234375" style="2" bestFit="1" customWidth="1"/>
    <col min="5" max="5" width="13.15234375" style="2" customWidth="1"/>
    <col min="6" max="6" width="23" customWidth="1"/>
    <col min="7" max="7" width="13.53515625" style="6" customWidth="1"/>
    <col min="8" max="8" width="16.3828125" style="6" bestFit="1" customWidth="1"/>
    <col min="9" max="10" width="14.84375" customWidth="1"/>
    <col min="11" max="13" width="17.15234375" customWidth="1"/>
    <col min="14" max="14" width="16.53515625" customWidth="1"/>
    <col min="15" max="15" width="14.3046875" customWidth="1"/>
    <col min="16" max="16" width="23.15234375" bestFit="1" customWidth="1"/>
    <col min="17" max="17" width="19.69140625" customWidth="1"/>
  </cols>
  <sheetData>
    <row r="1" spans="1:17" hidden="1" x14ac:dyDescent="0.3">
      <c r="A1" t="s">
        <v>35</v>
      </c>
      <c r="B1" t="s">
        <v>36</v>
      </c>
    </row>
    <row r="2" spans="1:17" hidden="1" x14ac:dyDescent="0.3">
      <c r="A2" t="s">
        <v>37</v>
      </c>
      <c r="B2" t="s">
        <v>38</v>
      </c>
    </row>
    <row r="3" spans="1:17" x14ac:dyDescent="0.3">
      <c r="A3" t="s">
        <v>0</v>
      </c>
      <c r="B3"/>
    </row>
    <row r="4" spans="1:17" x14ac:dyDescent="0.3">
      <c r="B4"/>
      <c r="C4"/>
      <c r="D4"/>
      <c r="E4"/>
      <c r="G4"/>
      <c r="H4"/>
    </row>
    <row r="5" spans="1:17" ht="18" customHeight="1" x14ac:dyDescent="0.3">
      <c r="A5" s="85" t="s">
        <v>39</v>
      </c>
      <c r="B5" s="85"/>
      <c r="C5" s="85"/>
      <c r="D5" s="85"/>
      <c r="E5" s="85"/>
      <c r="F5" s="85"/>
      <c r="G5" s="85"/>
      <c r="H5" s="85"/>
      <c r="I5" s="85"/>
      <c r="J5" s="85"/>
      <c r="K5" s="85"/>
      <c r="L5" s="85"/>
      <c r="M5" s="85"/>
      <c r="N5" s="85"/>
      <c r="O5" s="85"/>
      <c r="P5" s="85"/>
      <c r="Q5" s="85"/>
    </row>
    <row r="6" spans="1:17" x14ac:dyDescent="0.3">
      <c r="A6" s="85"/>
      <c r="B6" s="85"/>
      <c r="C6" s="85"/>
      <c r="D6" s="85"/>
      <c r="E6" s="85"/>
      <c r="F6" s="85"/>
      <c r="G6" s="85"/>
      <c r="H6" s="85"/>
      <c r="I6" s="85"/>
      <c r="J6" s="85"/>
      <c r="K6" s="85"/>
      <c r="L6" s="85"/>
      <c r="M6" s="85"/>
      <c r="N6" s="85"/>
      <c r="O6" s="85"/>
      <c r="P6" s="85"/>
      <c r="Q6" s="85"/>
    </row>
    <row r="7" spans="1:17" x14ac:dyDescent="0.3">
      <c r="A7" s="85"/>
      <c r="B7" s="85"/>
      <c r="C7" s="85"/>
      <c r="D7" s="85"/>
      <c r="E7" s="85"/>
      <c r="F7" s="85"/>
      <c r="G7" s="85"/>
      <c r="H7" s="85"/>
      <c r="I7" s="85"/>
      <c r="J7" s="85"/>
      <c r="K7" s="85"/>
      <c r="L7" s="85"/>
      <c r="M7" s="85"/>
      <c r="N7" s="85"/>
      <c r="O7" s="85"/>
      <c r="P7" s="85"/>
      <c r="Q7" s="85"/>
    </row>
    <row r="8" spans="1:17" x14ac:dyDescent="0.3">
      <c r="B8"/>
      <c r="C8"/>
      <c r="D8"/>
      <c r="E8"/>
      <c r="G8"/>
      <c r="H8"/>
    </row>
    <row r="9" spans="1:17" ht="13.5" customHeight="1" thickBot="1" x14ac:dyDescent="0.35">
      <c r="A9" s="17"/>
      <c r="B9"/>
      <c r="C9"/>
      <c r="D9"/>
      <c r="E9"/>
      <c r="G9"/>
      <c r="H9" s="17"/>
    </row>
    <row r="10" spans="1:17" ht="26.25" customHeight="1" thickTop="1" thickBot="1" x14ac:dyDescent="0.35">
      <c r="A10" s="81" t="s">
        <v>40</v>
      </c>
      <c r="B10" s="82"/>
      <c r="C10" s="82"/>
      <c r="D10" s="82"/>
      <c r="E10" s="82"/>
      <c r="F10" s="83" t="s">
        <v>41</v>
      </c>
      <c r="G10" s="84"/>
      <c r="H10" s="53"/>
      <c r="I10" s="72"/>
      <c r="J10" s="73"/>
      <c r="K10" s="73"/>
      <c r="L10" s="73"/>
      <c r="M10" s="73"/>
      <c r="N10" s="73"/>
      <c r="O10" s="73"/>
      <c r="P10" s="73"/>
      <c r="Q10" s="74"/>
    </row>
    <row r="11" spans="1:17" ht="39" thickBot="1" x14ac:dyDescent="0.35">
      <c r="A11" s="58" t="s">
        <v>42</v>
      </c>
      <c r="B11" s="61" t="s">
        <v>43</v>
      </c>
      <c r="C11" s="61" t="s">
        <v>44</v>
      </c>
      <c r="D11" s="62" t="s">
        <v>45</v>
      </c>
      <c r="E11" s="63" t="s">
        <v>46</v>
      </c>
      <c r="F11" s="58" t="s">
        <v>47</v>
      </c>
      <c r="G11" s="59" t="s">
        <v>48</v>
      </c>
      <c r="H11" s="55" t="s">
        <v>30</v>
      </c>
      <c r="I11" s="76" t="s">
        <v>49</v>
      </c>
      <c r="J11" s="77" t="s">
        <v>50</v>
      </c>
      <c r="K11" s="78" t="s">
        <v>51</v>
      </c>
      <c r="L11" s="78" t="s">
        <v>52</v>
      </c>
      <c r="M11" s="78" t="s">
        <v>53</v>
      </c>
      <c r="N11" s="66" t="s">
        <v>54</v>
      </c>
      <c r="O11" s="67" t="s">
        <v>55</v>
      </c>
      <c r="P11" s="66" t="s">
        <v>56</v>
      </c>
      <c r="Q11" s="66" t="s">
        <v>53</v>
      </c>
    </row>
    <row r="12" spans="1:17" x14ac:dyDescent="0.3">
      <c r="A12" s="68" t="str">
        <f>IF(Template!A18="","",Template!A18)</f>
        <v/>
      </c>
      <c r="B12" s="57" t="str">
        <f>IF(Template!B18="","",Template!B18)</f>
        <v/>
      </c>
      <c r="C12" s="57" t="str">
        <f>IF(Template!C18="","",Template!C18)</f>
        <v/>
      </c>
      <c r="D12" s="54" t="str">
        <f>IF(Template!D18="","",Template!D18)</f>
        <v/>
      </c>
      <c r="E12" s="54" t="str">
        <f>IF(Template!E18="","",Template!E18)</f>
        <v/>
      </c>
      <c r="F12" s="54" t="str">
        <f>IF(Template!F18="","",Template!F18)</f>
        <v/>
      </c>
      <c r="G12" s="69" t="str">
        <f>IF(Template!G18="","",Template!G18)</f>
        <v/>
      </c>
      <c r="H12" s="54"/>
      <c r="I12" s="16" t="str">
        <f t="shared" ref="I12:I43" si="0">IF(B12="","",IF(C12="ex-date minus 1",WORKDAY(B12,2,Holidays),B12))</f>
        <v/>
      </c>
      <c r="J12" s="64" t="str">
        <f>G12</f>
        <v/>
      </c>
      <c r="K12" s="64" t="str">
        <f t="shared" ref="K12:K43" si="1">IF(B12="","",IF(C12=B$1,WORKDAY(B12,1,Holidays),""))</f>
        <v/>
      </c>
      <c r="L12" s="75" t="str">
        <f>D12</f>
        <v/>
      </c>
      <c r="M12" s="75" t="str">
        <f>IF(EXACT(L12,Q12),"Cash Rate Match","Look Again")</f>
        <v>Cash Rate Match</v>
      </c>
      <c r="N12" s="70" t="str">
        <f t="shared" ref="N12:N43" si="2">IF(ISBLANK(A12),"",CONCATENATE(A12,I12,G12))</f>
        <v/>
      </c>
      <c r="O12" s="71"/>
      <c r="P12" s="71" t="str">
        <f t="shared" ref="P12:P43" si="3">IF(ISBLANK(A12),"",CONCATENATE(O12,A12,I12,G12))</f>
        <v/>
      </c>
      <c r="Q12" s="65" t="str">
        <f t="shared" ref="Q12:Q43" si="4">IF(P12 = "","",SUMIF($P$12:$P$93,P12,$D$12:$D$93))</f>
        <v/>
      </c>
    </row>
    <row r="13" spans="1:17" x14ac:dyDescent="0.3">
      <c r="A13" s="68" t="str">
        <f>IF(Template!A19="","",Template!A19)</f>
        <v/>
      </c>
      <c r="B13" s="57" t="str">
        <f>IF(Template!B19="","",Template!B19)</f>
        <v/>
      </c>
      <c r="C13" s="57" t="str">
        <f>IF(Template!C19="","",Template!C19)</f>
        <v/>
      </c>
      <c r="D13" s="54" t="str">
        <f>IF(Template!D19="","",Template!D19)</f>
        <v/>
      </c>
      <c r="E13" s="54" t="str">
        <f>IF(Template!E19="","",Template!E19)</f>
        <v/>
      </c>
      <c r="F13" s="54" t="str">
        <f>IF(Template!F19="","",Template!F19)</f>
        <v/>
      </c>
      <c r="G13" s="69" t="str">
        <f>IF(Template!G19="","",Template!G19)</f>
        <v/>
      </c>
      <c r="H13" s="20"/>
      <c r="I13" s="16" t="str">
        <f t="shared" si="0"/>
        <v/>
      </c>
      <c r="J13" s="64" t="str">
        <f t="shared" ref="J13:J76" si="5">G13</f>
        <v/>
      </c>
      <c r="K13" s="16" t="str">
        <f t="shared" si="1"/>
        <v/>
      </c>
      <c r="L13" s="75" t="str">
        <f t="shared" ref="L13:L48" si="6">D13</f>
        <v/>
      </c>
      <c r="M13" s="75" t="str">
        <f t="shared" ref="M13:M76" si="7">IF(EXACT(L13,Q13),"Cash Rate Match","Look Again")</f>
        <v>Cash Rate Match</v>
      </c>
      <c r="N13" s="70" t="str">
        <f t="shared" si="2"/>
        <v/>
      </c>
      <c r="O13" s="71"/>
      <c r="P13" s="71" t="str">
        <f t="shared" si="3"/>
        <v/>
      </c>
      <c r="Q13" s="65" t="str">
        <f t="shared" si="4"/>
        <v/>
      </c>
    </row>
    <row r="14" spans="1:17" x14ac:dyDescent="0.3">
      <c r="A14" s="68" t="str">
        <f>IF(Template!A20="","",Template!A20)</f>
        <v/>
      </c>
      <c r="B14" s="57" t="str">
        <f>IF(Template!B20="","",Template!B20)</f>
        <v/>
      </c>
      <c r="C14" s="57" t="str">
        <f>IF(Template!C20="","",Template!C20)</f>
        <v/>
      </c>
      <c r="D14" s="54" t="str">
        <f>IF(Template!D20="","",Template!D20)</f>
        <v/>
      </c>
      <c r="E14" s="54" t="str">
        <f>IF(Template!E20="","",Template!E20)</f>
        <v/>
      </c>
      <c r="F14" s="54" t="str">
        <f>IF(Template!F20="","",Template!F20)</f>
        <v/>
      </c>
      <c r="G14" s="69" t="str">
        <f>IF(Template!G20="","",Template!G20)</f>
        <v/>
      </c>
      <c r="H14" s="20"/>
      <c r="I14" s="16" t="str">
        <f t="shared" si="0"/>
        <v/>
      </c>
      <c r="J14" s="64" t="str">
        <f t="shared" si="5"/>
        <v/>
      </c>
      <c r="K14" s="16" t="str">
        <f t="shared" si="1"/>
        <v/>
      </c>
      <c r="L14" s="75" t="str">
        <f t="shared" si="6"/>
        <v/>
      </c>
      <c r="M14" s="75" t="str">
        <f t="shared" si="7"/>
        <v>Cash Rate Match</v>
      </c>
      <c r="N14" s="70" t="str">
        <f t="shared" si="2"/>
        <v/>
      </c>
      <c r="O14" s="71"/>
      <c r="P14" s="71" t="str">
        <f t="shared" si="3"/>
        <v/>
      </c>
      <c r="Q14" s="65" t="str">
        <f t="shared" si="4"/>
        <v/>
      </c>
    </row>
    <row r="15" spans="1:17" x14ac:dyDescent="0.3">
      <c r="A15" s="68" t="str">
        <f>IF(Template!A21="","",Template!A21)</f>
        <v/>
      </c>
      <c r="B15" s="57" t="str">
        <f>IF(Template!B21="","",Template!B21)</f>
        <v/>
      </c>
      <c r="C15" s="57" t="str">
        <f>IF(Template!C21="","",Template!C21)</f>
        <v/>
      </c>
      <c r="D15" s="54" t="str">
        <f>IF(Template!D21="","",Template!D21)</f>
        <v/>
      </c>
      <c r="E15" s="54" t="str">
        <f>IF(Template!E21="","",Template!E21)</f>
        <v/>
      </c>
      <c r="F15" s="54" t="str">
        <f>IF(Template!F21="","",Template!F21)</f>
        <v/>
      </c>
      <c r="G15" s="69" t="str">
        <f>IF(Template!G21="","",Template!G21)</f>
        <v/>
      </c>
      <c r="H15" s="20"/>
      <c r="I15" s="16" t="str">
        <f t="shared" si="0"/>
        <v/>
      </c>
      <c r="J15" s="64" t="str">
        <f t="shared" si="5"/>
        <v/>
      </c>
      <c r="K15" s="16" t="str">
        <f t="shared" si="1"/>
        <v/>
      </c>
      <c r="L15" s="75" t="str">
        <f t="shared" si="6"/>
        <v/>
      </c>
      <c r="M15" s="75" t="str">
        <f t="shared" si="7"/>
        <v>Cash Rate Match</v>
      </c>
      <c r="N15" s="70" t="str">
        <f t="shared" si="2"/>
        <v/>
      </c>
      <c r="O15" s="71"/>
      <c r="P15" s="71" t="str">
        <f t="shared" si="3"/>
        <v/>
      </c>
      <c r="Q15" s="65" t="str">
        <f t="shared" si="4"/>
        <v/>
      </c>
    </row>
    <row r="16" spans="1:17" x14ac:dyDescent="0.3">
      <c r="A16" s="68" t="str">
        <f>IF(Template!A22="","",Template!A22)</f>
        <v/>
      </c>
      <c r="B16" s="57" t="str">
        <f>IF(Template!B22="","",Template!B22)</f>
        <v/>
      </c>
      <c r="C16" s="57" t="str">
        <f>IF(Template!C22="","",Template!C22)</f>
        <v/>
      </c>
      <c r="D16" s="54" t="str">
        <f>IF(Template!D22="","",Template!D22)</f>
        <v/>
      </c>
      <c r="E16" s="54" t="str">
        <f>IF(Template!E22="","",Template!E22)</f>
        <v/>
      </c>
      <c r="F16" s="54" t="str">
        <f>IF(Template!F22="","",Template!F22)</f>
        <v/>
      </c>
      <c r="G16" s="69" t="str">
        <f>IF(Template!G22="","",Template!G22)</f>
        <v/>
      </c>
      <c r="H16" s="20"/>
      <c r="I16" s="16" t="str">
        <f t="shared" si="0"/>
        <v/>
      </c>
      <c r="J16" s="64" t="str">
        <f t="shared" si="5"/>
        <v/>
      </c>
      <c r="K16" s="16" t="str">
        <f t="shared" si="1"/>
        <v/>
      </c>
      <c r="L16" s="75" t="str">
        <f t="shared" si="6"/>
        <v/>
      </c>
      <c r="M16" s="75" t="str">
        <f t="shared" si="7"/>
        <v>Cash Rate Match</v>
      </c>
      <c r="N16" s="70" t="str">
        <f t="shared" si="2"/>
        <v/>
      </c>
      <c r="O16" s="71"/>
      <c r="P16" s="71" t="str">
        <f t="shared" si="3"/>
        <v/>
      </c>
      <c r="Q16" s="65" t="str">
        <f t="shared" si="4"/>
        <v/>
      </c>
    </row>
    <row r="17" spans="1:17" x14ac:dyDescent="0.3">
      <c r="A17" s="68" t="str">
        <f>IF(Template!A23="","",Template!A23)</f>
        <v/>
      </c>
      <c r="B17" s="57" t="str">
        <f>IF(Template!B23="","",Template!B23)</f>
        <v/>
      </c>
      <c r="C17" s="57" t="str">
        <f>IF(Template!C23="","",Template!C23)</f>
        <v/>
      </c>
      <c r="D17" s="54" t="str">
        <f>IF(Template!D23="","",Template!D23)</f>
        <v/>
      </c>
      <c r="E17" s="54" t="str">
        <f>IF(Template!E23="","",Template!E23)</f>
        <v/>
      </c>
      <c r="F17" s="54" t="str">
        <f>IF(Template!F23="","",Template!F23)</f>
        <v/>
      </c>
      <c r="G17" s="69" t="str">
        <f>IF(Template!G23="","",Template!G23)</f>
        <v/>
      </c>
      <c r="H17" s="20"/>
      <c r="I17" s="16" t="str">
        <f t="shared" si="0"/>
        <v/>
      </c>
      <c r="J17" s="64" t="str">
        <f t="shared" si="5"/>
        <v/>
      </c>
      <c r="K17" s="16" t="str">
        <f t="shared" si="1"/>
        <v/>
      </c>
      <c r="L17" s="75" t="str">
        <f t="shared" si="6"/>
        <v/>
      </c>
      <c r="M17" s="75" t="str">
        <f t="shared" si="7"/>
        <v>Cash Rate Match</v>
      </c>
      <c r="N17" s="70" t="str">
        <f t="shared" si="2"/>
        <v/>
      </c>
      <c r="O17" s="71"/>
      <c r="P17" s="71" t="str">
        <f t="shared" si="3"/>
        <v/>
      </c>
      <c r="Q17" s="65" t="str">
        <f t="shared" si="4"/>
        <v/>
      </c>
    </row>
    <row r="18" spans="1:17" x14ac:dyDescent="0.3">
      <c r="A18" s="68" t="str">
        <f>IF(Template!A24="","",Template!A24)</f>
        <v/>
      </c>
      <c r="B18" s="57" t="str">
        <f>IF(Template!B24="","",Template!B24)</f>
        <v/>
      </c>
      <c r="C18" s="57" t="str">
        <f>IF(Template!C24="","",Template!C24)</f>
        <v/>
      </c>
      <c r="D18" s="54" t="str">
        <f>IF(Template!D24="","",Template!D24)</f>
        <v/>
      </c>
      <c r="E18" s="54" t="str">
        <f>IF(Template!E24="","",Template!E24)</f>
        <v/>
      </c>
      <c r="F18" s="54" t="str">
        <f>IF(Template!F24="","",Template!F24)</f>
        <v/>
      </c>
      <c r="G18" s="69" t="str">
        <f>IF(Template!G24="","",Template!G24)</f>
        <v/>
      </c>
      <c r="H18" s="20"/>
      <c r="I18" s="16" t="str">
        <f t="shared" si="0"/>
        <v/>
      </c>
      <c r="J18" s="64" t="str">
        <f t="shared" si="5"/>
        <v/>
      </c>
      <c r="K18" s="16" t="str">
        <f t="shared" si="1"/>
        <v/>
      </c>
      <c r="L18" s="75" t="str">
        <f t="shared" si="6"/>
        <v/>
      </c>
      <c r="M18" s="75" t="str">
        <f t="shared" si="7"/>
        <v>Cash Rate Match</v>
      </c>
      <c r="N18" s="70" t="str">
        <f t="shared" si="2"/>
        <v/>
      </c>
      <c r="O18" s="70"/>
      <c r="P18" s="71" t="str">
        <f t="shared" si="3"/>
        <v/>
      </c>
      <c r="Q18" s="65" t="str">
        <f t="shared" si="4"/>
        <v/>
      </c>
    </row>
    <row r="19" spans="1:17" x14ac:dyDescent="0.3">
      <c r="A19" s="68" t="str">
        <f>IF(Template!A25="","",Template!A25)</f>
        <v/>
      </c>
      <c r="B19" s="57" t="str">
        <f>IF(Template!B25="","",Template!B25)</f>
        <v/>
      </c>
      <c r="C19" s="57" t="str">
        <f>IF(Template!C25="","",Template!C25)</f>
        <v/>
      </c>
      <c r="D19" s="54" t="str">
        <f>IF(Template!D25="","",Template!D25)</f>
        <v/>
      </c>
      <c r="E19" s="54" t="str">
        <f>IF(Template!E25="","",Template!E25)</f>
        <v/>
      </c>
      <c r="F19" s="54" t="str">
        <f>IF(Template!F25="","",Template!F25)</f>
        <v/>
      </c>
      <c r="G19" s="69" t="str">
        <f>IF(Template!G25="","",Template!G25)</f>
        <v/>
      </c>
      <c r="H19" s="20"/>
      <c r="I19" s="16" t="str">
        <f t="shared" si="0"/>
        <v/>
      </c>
      <c r="J19" s="64" t="str">
        <f t="shared" si="5"/>
        <v/>
      </c>
      <c r="K19" s="16" t="str">
        <f t="shared" si="1"/>
        <v/>
      </c>
      <c r="L19" s="75" t="str">
        <f t="shared" si="6"/>
        <v/>
      </c>
      <c r="M19" s="75" t="str">
        <f t="shared" si="7"/>
        <v>Cash Rate Match</v>
      </c>
      <c r="N19" s="70" t="str">
        <f t="shared" si="2"/>
        <v/>
      </c>
      <c r="O19" s="70"/>
      <c r="P19" s="71" t="str">
        <f t="shared" si="3"/>
        <v/>
      </c>
      <c r="Q19" s="65" t="str">
        <f t="shared" si="4"/>
        <v/>
      </c>
    </row>
    <row r="20" spans="1:17" x14ac:dyDescent="0.3">
      <c r="A20" s="68" t="str">
        <f>IF(Template!A26="","",Template!A26)</f>
        <v/>
      </c>
      <c r="B20" s="57" t="str">
        <f>IF(Template!B26="","",Template!B26)</f>
        <v/>
      </c>
      <c r="C20" s="57" t="str">
        <f>IF(Template!C26="","",Template!C26)</f>
        <v/>
      </c>
      <c r="D20" s="54" t="str">
        <f>IF(Template!D26="","",Template!D26)</f>
        <v/>
      </c>
      <c r="E20" s="54" t="str">
        <f>IF(Template!E26="","",Template!E26)</f>
        <v/>
      </c>
      <c r="F20" s="54" t="str">
        <f>IF(Template!F26="","",Template!F26)</f>
        <v/>
      </c>
      <c r="G20" s="69" t="str">
        <f>IF(Template!G26="","",Template!G26)</f>
        <v/>
      </c>
      <c r="H20" s="20"/>
      <c r="I20" s="16" t="str">
        <f t="shared" si="0"/>
        <v/>
      </c>
      <c r="J20" s="64" t="str">
        <f t="shared" si="5"/>
        <v/>
      </c>
      <c r="K20" s="16" t="str">
        <f t="shared" si="1"/>
        <v/>
      </c>
      <c r="L20" s="75" t="str">
        <f t="shared" si="6"/>
        <v/>
      </c>
      <c r="M20" s="75" t="str">
        <f t="shared" si="7"/>
        <v>Cash Rate Match</v>
      </c>
      <c r="N20" s="70" t="str">
        <f t="shared" si="2"/>
        <v/>
      </c>
      <c r="O20" s="70"/>
      <c r="P20" s="71" t="str">
        <f t="shared" si="3"/>
        <v/>
      </c>
      <c r="Q20" s="65" t="str">
        <f t="shared" si="4"/>
        <v/>
      </c>
    </row>
    <row r="21" spans="1:17" x14ac:dyDescent="0.3">
      <c r="A21" s="68" t="str">
        <f>IF(Template!A27="","",Template!A27)</f>
        <v/>
      </c>
      <c r="B21" s="57" t="str">
        <f>IF(Template!B27="","",Template!B27)</f>
        <v/>
      </c>
      <c r="C21" s="57" t="str">
        <f>IF(Template!C27="","",Template!C27)</f>
        <v/>
      </c>
      <c r="D21" s="54" t="str">
        <f>IF(Template!D27="","",Template!D27)</f>
        <v/>
      </c>
      <c r="E21" s="54" t="str">
        <f>IF(Template!E27="","",Template!E27)</f>
        <v/>
      </c>
      <c r="F21" s="54" t="str">
        <f>IF(Template!F27="","",Template!F27)</f>
        <v/>
      </c>
      <c r="G21" s="69" t="str">
        <f>IF(Template!G27="","",Template!G27)</f>
        <v/>
      </c>
      <c r="H21" s="20"/>
      <c r="I21" s="16" t="str">
        <f t="shared" si="0"/>
        <v/>
      </c>
      <c r="J21" s="64" t="str">
        <f t="shared" si="5"/>
        <v/>
      </c>
      <c r="K21" s="16" t="str">
        <f t="shared" si="1"/>
        <v/>
      </c>
      <c r="L21" s="75" t="str">
        <f t="shared" si="6"/>
        <v/>
      </c>
      <c r="M21" s="75" t="str">
        <f t="shared" si="7"/>
        <v>Cash Rate Match</v>
      </c>
      <c r="N21" s="70" t="str">
        <f t="shared" si="2"/>
        <v/>
      </c>
      <c r="O21" s="70"/>
      <c r="P21" s="71" t="str">
        <f t="shared" si="3"/>
        <v/>
      </c>
      <c r="Q21" s="65" t="str">
        <f t="shared" si="4"/>
        <v/>
      </c>
    </row>
    <row r="22" spans="1:17" x14ac:dyDescent="0.3">
      <c r="A22" s="68" t="str">
        <f>IF(Template!A28="","",Template!A28)</f>
        <v/>
      </c>
      <c r="B22" s="57" t="str">
        <f>IF(Template!B28="","",Template!B28)</f>
        <v/>
      </c>
      <c r="C22" s="57" t="str">
        <f>IF(Template!C28="","",Template!C28)</f>
        <v/>
      </c>
      <c r="D22" s="54" t="str">
        <f>IF(Template!D28="","",Template!D28)</f>
        <v/>
      </c>
      <c r="E22" s="54" t="str">
        <f>IF(Template!E28="","",Template!E28)</f>
        <v/>
      </c>
      <c r="F22" s="54" t="str">
        <f>IF(Template!F28="","",Template!F28)</f>
        <v/>
      </c>
      <c r="G22" s="69" t="str">
        <f>IF(Template!G28="","",Template!G28)</f>
        <v/>
      </c>
      <c r="H22" s="20"/>
      <c r="I22" s="16" t="str">
        <f t="shared" si="0"/>
        <v/>
      </c>
      <c r="J22" s="64" t="str">
        <f t="shared" si="5"/>
        <v/>
      </c>
      <c r="K22" s="16" t="str">
        <f t="shared" si="1"/>
        <v/>
      </c>
      <c r="L22" s="75" t="str">
        <f t="shared" si="6"/>
        <v/>
      </c>
      <c r="M22" s="75" t="str">
        <f t="shared" si="7"/>
        <v>Cash Rate Match</v>
      </c>
      <c r="N22" s="70" t="str">
        <f t="shared" si="2"/>
        <v/>
      </c>
      <c r="O22" s="70"/>
      <c r="P22" s="71" t="str">
        <f t="shared" si="3"/>
        <v/>
      </c>
      <c r="Q22" s="65" t="str">
        <f t="shared" si="4"/>
        <v/>
      </c>
    </row>
    <row r="23" spans="1:17" x14ac:dyDescent="0.3">
      <c r="A23" s="68" t="str">
        <f>IF(Template!A29="","",Template!A29)</f>
        <v/>
      </c>
      <c r="B23" s="57" t="str">
        <f>IF(Template!B29="","",Template!B29)</f>
        <v/>
      </c>
      <c r="C23" s="57" t="str">
        <f>IF(Template!C29="","",Template!C29)</f>
        <v/>
      </c>
      <c r="D23" s="54" t="str">
        <f>IF(Template!D29="","",Template!D29)</f>
        <v/>
      </c>
      <c r="E23" s="54" t="str">
        <f>IF(Template!E29="","",Template!E29)</f>
        <v/>
      </c>
      <c r="F23" s="54" t="str">
        <f>IF(Template!F29="","",Template!F29)</f>
        <v/>
      </c>
      <c r="G23" s="69" t="str">
        <f>IF(Template!G29="","",Template!G29)</f>
        <v/>
      </c>
      <c r="H23" s="20"/>
      <c r="I23" s="16" t="str">
        <f t="shared" si="0"/>
        <v/>
      </c>
      <c r="J23" s="64" t="str">
        <f t="shared" si="5"/>
        <v/>
      </c>
      <c r="K23" s="16" t="str">
        <f t="shared" si="1"/>
        <v/>
      </c>
      <c r="L23" s="75" t="str">
        <f t="shared" si="6"/>
        <v/>
      </c>
      <c r="M23" s="75" t="str">
        <f t="shared" si="7"/>
        <v>Cash Rate Match</v>
      </c>
      <c r="N23" s="70" t="str">
        <f t="shared" si="2"/>
        <v/>
      </c>
      <c r="O23" s="70"/>
      <c r="P23" s="71" t="str">
        <f t="shared" si="3"/>
        <v/>
      </c>
      <c r="Q23" s="65" t="str">
        <f t="shared" si="4"/>
        <v/>
      </c>
    </row>
    <row r="24" spans="1:17" x14ac:dyDescent="0.3">
      <c r="A24" s="68" t="str">
        <f>IF(Template!A30="","",Template!A30)</f>
        <v/>
      </c>
      <c r="B24" s="57" t="str">
        <f>IF(Template!B30="","",Template!B30)</f>
        <v/>
      </c>
      <c r="C24" s="57" t="str">
        <f>IF(Template!C30="","",Template!C30)</f>
        <v/>
      </c>
      <c r="D24" s="54" t="str">
        <f>IF(Template!D30="","",Template!D30)</f>
        <v/>
      </c>
      <c r="E24" s="54" t="str">
        <f>IF(Template!E30="","",Template!E30)</f>
        <v/>
      </c>
      <c r="F24" s="54" t="str">
        <f>IF(Template!F30="","",Template!F30)</f>
        <v/>
      </c>
      <c r="G24" s="69" t="str">
        <f>IF(Template!G30="","",Template!G30)</f>
        <v/>
      </c>
      <c r="H24" s="20"/>
      <c r="I24" s="16" t="str">
        <f t="shared" si="0"/>
        <v/>
      </c>
      <c r="J24" s="64" t="str">
        <f t="shared" si="5"/>
        <v/>
      </c>
      <c r="K24" s="16" t="str">
        <f t="shared" si="1"/>
        <v/>
      </c>
      <c r="L24" s="75" t="str">
        <f t="shared" si="6"/>
        <v/>
      </c>
      <c r="M24" s="75" t="str">
        <f t="shared" si="7"/>
        <v>Cash Rate Match</v>
      </c>
      <c r="N24" s="70" t="str">
        <f t="shared" si="2"/>
        <v/>
      </c>
      <c r="O24" s="70"/>
      <c r="P24" s="71" t="str">
        <f t="shared" si="3"/>
        <v/>
      </c>
      <c r="Q24" s="65" t="str">
        <f t="shared" si="4"/>
        <v/>
      </c>
    </row>
    <row r="25" spans="1:17" x14ac:dyDescent="0.3">
      <c r="A25" s="68" t="str">
        <f>IF(Template!A31="","",Template!A31)</f>
        <v/>
      </c>
      <c r="B25" s="57" t="str">
        <f>IF(Template!B31="","",Template!B31)</f>
        <v/>
      </c>
      <c r="C25" s="57" t="str">
        <f>IF(Template!C31="","",Template!C31)</f>
        <v/>
      </c>
      <c r="D25" s="54" t="str">
        <f>IF(Template!D31="","",Template!D31)</f>
        <v/>
      </c>
      <c r="E25" s="54" t="str">
        <f>IF(Template!E31="","",Template!E31)</f>
        <v/>
      </c>
      <c r="F25" s="54" t="str">
        <f>IF(Template!F31="","",Template!F31)</f>
        <v/>
      </c>
      <c r="G25" s="69" t="str">
        <f>IF(Template!G31="","",Template!G31)</f>
        <v/>
      </c>
      <c r="H25" s="20"/>
      <c r="I25" s="16" t="str">
        <f t="shared" si="0"/>
        <v/>
      </c>
      <c r="J25" s="64" t="str">
        <f t="shared" si="5"/>
        <v/>
      </c>
      <c r="K25" s="16" t="str">
        <f t="shared" si="1"/>
        <v/>
      </c>
      <c r="L25" s="75" t="str">
        <f t="shared" si="6"/>
        <v/>
      </c>
      <c r="M25" s="75" t="str">
        <f t="shared" si="7"/>
        <v>Cash Rate Match</v>
      </c>
      <c r="N25" s="70" t="str">
        <f t="shared" si="2"/>
        <v/>
      </c>
      <c r="O25" s="70"/>
      <c r="P25" s="71" t="str">
        <f t="shared" si="3"/>
        <v/>
      </c>
      <c r="Q25" s="65" t="str">
        <f t="shared" si="4"/>
        <v/>
      </c>
    </row>
    <row r="26" spans="1:17" x14ac:dyDescent="0.3">
      <c r="A26" s="68" t="str">
        <f>IF(Template!A32="","",Template!A32)</f>
        <v/>
      </c>
      <c r="B26" s="57" t="str">
        <f>IF(Template!B32="","",Template!B32)</f>
        <v/>
      </c>
      <c r="C26" s="57" t="str">
        <f>IF(Template!C32="","",Template!C32)</f>
        <v/>
      </c>
      <c r="D26" s="54" t="str">
        <f>IF(Template!D32="","",Template!D32)</f>
        <v/>
      </c>
      <c r="E26" s="54" t="str">
        <f>IF(Template!E32="","",Template!E32)</f>
        <v/>
      </c>
      <c r="F26" s="54" t="str">
        <f>IF(Template!F32="","",Template!F32)</f>
        <v/>
      </c>
      <c r="G26" s="69" t="str">
        <f>IF(Template!G32="","",Template!G32)</f>
        <v/>
      </c>
      <c r="H26" s="20"/>
      <c r="I26" s="16" t="str">
        <f t="shared" si="0"/>
        <v/>
      </c>
      <c r="J26" s="64" t="str">
        <f t="shared" si="5"/>
        <v/>
      </c>
      <c r="K26" s="16" t="str">
        <f t="shared" si="1"/>
        <v/>
      </c>
      <c r="L26" s="75" t="str">
        <f t="shared" si="6"/>
        <v/>
      </c>
      <c r="M26" s="75" t="str">
        <f t="shared" si="7"/>
        <v>Cash Rate Match</v>
      </c>
      <c r="N26" s="70" t="str">
        <f t="shared" si="2"/>
        <v/>
      </c>
      <c r="O26" s="70"/>
      <c r="P26" s="71" t="str">
        <f t="shared" si="3"/>
        <v/>
      </c>
      <c r="Q26" s="65" t="str">
        <f t="shared" si="4"/>
        <v/>
      </c>
    </row>
    <row r="27" spans="1:17" x14ac:dyDescent="0.3">
      <c r="A27" s="68" t="str">
        <f>IF(Template!A33="","",Template!A33)</f>
        <v/>
      </c>
      <c r="B27" s="57" t="str">
        <f>IF(Template!B33="","",Template!B33)</f>
        <v/>
      </c>
      <c r="C27" s="57" t="str">
        <f>IF(Template!C33="","",Template!C33)</f>
        <v/>
      </c>
      <c r="D27" s="54" t="str">
        <f>IF(Template!D33="","",Template!D33)</f>
        <v/>
      </c>
      <c r="E27" s="54" t="str">
        <f>IF(Template!E33="","",Template!E33)</f>
        <v/>
      </c>
      <c r="F27" s="54" t="str">
        <f>IF(Template!F33="","",Template!F33)</f>
        <v/>
      </c>
      <c r="G27" s="69" t="str">
        <f>IF(Template!G33="","",Template!G33)</f>
        <v/>
      </c>
      <c r="H27" s="20"/>
      <c r="I27" s="16" t="str">
        <f t="shared" si="0"/>
        <v/>
      </c>
      <c r="J27" s="64" t="str">
        <f t="shared" si="5"/>
        <v/>
      </c>
      <c r="K27" s="16" t="str">
        <f t="shared" si="1"/>
        <v/>
      </c>
      <c r="L27" s="75" t="str">
        <f t="shared" si="6"/>
        <v/>
      </c>
      <c r="M27" s="75" t="str">
        <f t="shared" si="7"/>
        <v>Cash Rate Match</v>
      </c>
      <c r="N27" s="70" t="str">
        <f t="shared" si="2"/>
        <v/>
      </c>
      <c r="O27" s="70"/>
      <c r="P27" s="71" t="str">
        <f t="shared" si="3"/>
        <v/>
      </c>
      <c r="Q27" s="65" t="str">
        <f t="shared" si="4"/>
        <v/>
      </c>
    </row>
    <row r="28" spans="1:17" x14ac:dyDescent="0.3">
      <c r="A28" s="68" t="str">
        <f>IF(Template!A34="","",Template!A34)</f>
        <v/>
      </c>
      <c r="B28" s="57" t="str">
        <f>IF(Template!B34="","",Template!B34)</f>
        <v/>
      </c>
      <c r="C28" s="57" t="str">
        <f>IF(Template!C34="","",Template!C34)</f>
        <v/>
      </c>
      <c r="D28" s="54" t="str">
        <f>IF(Template!D34="","",Template!D34)</f>
        <v/>
      </c>
      <c r="E28" s="54" t="str">
        <f>IF(Template!E34="","",Template!E34)</f>
        <v/>
      </c>
      <c r="F28" s="54" t="str">
        <f>IF(Template!F34="","",Template!F34)</f>
        <v/>
      </c>
      <c r="G28" s="69" t="str">
        <f>IF(Template!G34="","",Template!G34)</f>
        <v/>
      </c>
      <c r="H28" s="20"/>
      <c r="I28" s="16" t="str">
        <f t="shared" si="0"/>
        <v/>
      </c>
      <c r="J28" s="64" t="str">
        <f t="shared" si="5"/>
        <v/>
      </c>
      <c r="K28" s="16" t="str">
        <f t="shared" si="1"/>
        <v/>
      </c>
      <c r="L28" s="75" t="str">
        <f t="shared" si="6"/>
        <v/>
      </c>
      <c r="M28" s="75" t="str">
        <f t="shared" si="7"/>
        <v>Cash Rate Match</v>
      </c>
      <c r="N28" s="70" t="str">
        <f t="shared" si="2"/>
        <v/>
      </c>
      <c r="O28" s="70"/>
      <c r="P28" s="71" t="str">
        <f t="shared" si="3"/>
        <v/>
      </c>
      <c r="Q28" s="65" t="str">
        <f t="shared" si="4"/>
        <v/>
      </c>
    </row>
    <row r="29" spans="1:17" x14ac:dyDescent="0.3">
      <c r="A29" s="68" t="str">
        <f>IF(Template!A35="","",Template!A35)</f>
        <v/>
      </c>
      <c r="B29" s="57" t="str">
        <f>IF(Template!B35="","",Template!B35)</f>
        <v/>
      </c>
      <c r="C29" s="57" t="str">
        <f>IF(Template!C35="","",Template!C35)</f>
        <v/>
      </c>
      <c r="D29" s="54" t="str">
        <f>IF(Template!D35="","",Template!D35)</f>
        <v/>
      </c>
      <c r="E29" s="54" t="str">
        <f>IF(Template!E35="","",Template!E35)</f>
        <v/>
      </c>
      <c r="F29" s="54" t="str">
        <f>IF(Template!F35="","",Template!F35)</f>
        <v/>
      </c>
      <c r="G29" s="69" t="str">
        <f>IF(Template!G35="","",Template!G35)</f>
        <v/>
      </c>
      <c r="H29" s="20"/>
      <c r="I29" s="16" t="str">
        <f t="shared" si="0"/>
        <v/>
      </c>
      <c r="J29" s="64" t="str">
        <f t="shared" si="5"/>
        <v/>
      </c>
      <c r="K29" s="16" t="str">
        <f t="shared" si="1"/>
        <v/>
      </c>
      <c r="L29" s="75" t="str">
        <f t="shared" si="6"/>
        <v/>
      </c>
      <c r="M29" s="75" t="str">
        <f t="shared" si="7"/>
        <v>Cash Rate Match</v>
      </c>
      <c r="N29" s="70" t="str">
        <f t="shared" si="2"/>
        <v/>
      </c>
      <c r="O29" s="70"/>
      <c r="P29" s="71" t="str">
        <f t="shared" si="3"/>
        <v/>
      </c>
      <c r="Q29" s="65" t="str">
        <f t="shared" si="4"/>
        <v/>
      </c>
    </row>
    <row r="30" spans="1:17" x14ac:dyDescent="0.3">
      <c r="A30" s="68" t="str">
        <f>IF(Template!A36="","",Template!A36)</f>
        <v/>
      </c>
      <c r="B30" s="57" t="str">
        <f>IF(Template!B36="","",Template!B36)</f>
        <v/>
      </c>
      <c r="C30" s="57" t="str">
        <f>IF(Template!C36="","",Template!C36)</f>
        <v/>
      </c>
      <c r="D30" s="54" t="str">
        <f>IF(Template!D36="","",Template!D36)</f>
        <v/>
      </c>
      <c r="E30" s="54" t="str">
        <f>IF(Template!E36="","",Template!E36)</f>
        <v/>
      </c>
      <c r="F30" s="54" t="str">
        <f>IF(Template!F36="","",Template!F36)</f>
        <v/>
      </c>
      <c r="G30" s="69" t="str">
        <f>IF(Template!G36="","",Template!G36)</f>
        <v/>
      </c>
      <c r="H30" s="20"/>
      <c r="I30" s="16" t="str">
        <f t="shared" si="0"/>
        <v/>
      </c>
      <c r="J30" s="64" t="str">
        <f t="shared" si="5"/>
        <v/>
      </c>
      <c r="K30" s="16" t="str">
        <f t="shared" si="1"/>
        <v/>
      </c>
      <c r="L30" s="75" t="str">
        <f t="shared" si="6"/>
        <v/>
      </c>
      <c r="M30" s="75" t="str">
        <f t="shared" si="7"/>
        <v>Cash Rate Match</v>
      </c>
      <c r="N30" s="70" t="str">
        <f t="shared" si="2"/>
        <v/>
      </c>
      <c r="O30" s="70"/>
      <c r="P30" s="71" t="str">
        <f t="shared" si="3"/>
        <v/>
      </c>
      <c r="Q30" s="65" t="str">
        <f t="shared" si="4"/>
        <v/>
      </c>
    </row>
    <row r="31" spans="1:17" x14ac:dyDescent="0.3">
      <c r="A31" s="68" t="str">
        <f>IF(Template!A37="","",Template!A37)</f>
        <v/>
      </c>
      <c r="B31" s="57" t="str">
        <f>IF(Template!B37="","",Template!B37)</f>
        <v/>
      </c>
      <c r="C31" s="57" t="str">
        <f>IF(Template!C37="","",Template!C37)</f>
        <v/>
      </c>
      <c r="D31" s="54" t="str">
        <f>IF(Template!D37="","",Template!D37)</f>
        <v/>
      </c>
      <c r="E31" s="54" t="str">
        <f>IF(Template!E37="","",Template!E37)</f>
        <v/>
      </c>
      <c r="F31" s="54" t="str">
        <f>IF(Template!F37="","",Template!F37)</f>
        <v/>
      </c>
      <c r="G31" s="69" t="str">
        <f>IF(Template!G37="","",Template!G37)</f>
        <v/>
      </c>
      <c r="H31" s="20"/>
      <c r="I31" s="16" t="str">
        <f t="shared" si="0"/>
        <v/>
      </c>
      <c r="J31" s="64" t="str">
        <f t="shared" si="5"/>
        <v/>
      </c>
      <c r="K31" s="16" t="str">
        <f t="shared" si="1"/>
        <v/>
      </c>
      <c r="L31" s="75" t="str">
        <f t="shared" si="6"/>
        <v/>
      </c>
      <c r="M31" s="75" t="str">
        <f t="shared" si="7"/>
        <v>Cash Rate Match</v>
      </c>
      <c r="N31" s="70" t="str">
        <f t="shared" si="2"/>
        <v/>
      </c>
      <c r="O31" s="70"/>
      <c r="P31" s="71" t="str">
        <f t="shared" si="3"/>
        <v/>
      </c>
      <c r="Q31" s="65" t="str">
        <f t="shared" si="4"/>
        <v/>
      </c>
    </row>
    <row r="32" spans="1:17" x14ac:dyDescent="0.3">
      <c r="A32" s="68" t="str">
        <f>IF(Template!A38="","",Template!A38)</f>
        <v/>
      </c>
      <c r="B32" s="57" t="str">
        <f>IF(Template!B38="","",Template!B38)</f>
        <v/>
      </c>
      <c r="C32" s="57" t="str">
        <f>IF(Template!C38="","",Template!C38)</f>
        <v/>
      </c>
      <c r="D32" s="54" t="str">
        <f>IF(Template!D38="","",Template!D38)</f>
        <v/>
      </c>
      <c r="E32" s="54" t="str">
        <f>IF(Template!E38="","",Template!E38)</f>
        <v/>
      </c>
      <c r="F32" s="54" t="str">
        <f>IF(Template!F38="","",Template!F38)</f>
        <v/>
      </c>
      <c r="G32" s="69" t="str">
        <f>IF(Template!G38="","",Template!G38)</f>
        <v/>
      </c>
      <c r="H32" s="20"/>
      <c r="I32" s="16" t="str">
        <f t="shared" si="0"/>
        <v/>
      </c>
      <c r="J32" s="64" t="str">
        <f t="shared" si="5"/>
        <v/>
      </c>
      <c r="K32" s="16" t="str">
        <f t="shared" si="1"/>
        <v/>
      </c>
      <c r="L32" s="75" t="str">
        <f t="shared" si="6"/>
        <v/>
      </c>
      <c r="M32" s="75" t="str">
        <f t="shared" si="7"/>
        <v>Cash Rate Match</v>
      </c>
      <c r="N32" s="70" t="str">
        <f t="shared" si="2"/>
        <v/>
      </c>
      <c r="O32" s="70"/>
      <c r="P32" s="71" t="str">
        <f t="shared" si="3"/>
        <v/>
      </c>
      <c r="Q32" s="65" t="str">
        <f t="shared" si="4"/>
        <v/>
      </c>
    </row>
    <row r="33" spans="1:17" x14ac:dyDescent="0.3">
      <c r="A33" s="68" t="str">
        <f>IF(Template!A39="","",Template!A39)</f>
        <v/>
      </c>
      <c r="B33" s="57" t="str">
        <f>IF(Template!B39="","",Template!B39)</f>
        <v/>
      </c>
      <c r="C33" s="57" t="str">
        <f>IF(Template!C39="","",Template!C39)</f>
        <v/>
      </c>
      <c r="D33" s="54" t="str">
        <f>IF(Template!D39="","",Template!D39)</f>
        <v/>
      </c>
      <c r="E33" s="54" t="str">
        <f>IF(Template!E39="","",Template!E39)</f>
        <v/>
      </c>
      <c r="F33" s="54" t="str">
        <f>IF(Template!F39="","",Template!F39)</f>
        <v/>
      </c>
      <c r="G33" s="69" t="str">
        <f>IF(Template!G39="","",Template!G39)</f>
        <v/>
      </c>
      <c r="H33" s="20"/>
      <c r="I33" s="16" t="str">
        <f t="shared" si="0"/>
        <v/>
      </c>
      <c r="J33" s="64" t="str">
        <f t="shared" si="5"/>
        <v/>
      </c>
      <c r="K33" s="16" t="str">
        <f t="shared" si="1"/>
        <v/>
      </c>
      <c r="L33" s="75" t="str">
        <f t="shared" si="6"/>
        <v/>
      </c>
      <c r="M33" s="75" t="str">
        <f t="shared" si="7"/>
        <v>Cash Rate Match</v>
      </c>
      <c r="N33" s="70" t="str">
        <f t="shared" si="2"/>
        <v/>
      </c>
      <c r="O33" s="70"/>
      <c r="P33" s="71" t="str">
        <f t="shared" si="3"/>
        <v/>
      </c>
      <c r="Q33" s="65" t="str">
        <f t="shared" si="4"/>
        <v/>
      </c>
    </row>
    <row r="34" spans="1:17" x14ac:dyDescent="0.3">
      <c r="A34" s="68" t="str">
        <f>IF(Template!A40="","",Template!A40)</f>
        <v/>
      </c>
      <c r="B34" s="57" t="str">
        <f>IF(Template!B40="","",Template!B40)</f>
        <v/>
      </c>
      <c r="C34" s="57" t="str">
        <f>IF(Template!C40="","",Template!C40)</f>
        <v/>
      </c>
      <c r="D34" s="54" t="str">
        <f>IF(Template!D40="","",Template!D40)</f>
        <v/>
      </c>
      <c r="E34" s="54" t="str">
        <f>IF(Template!E40="","",Template!E40)</f>
        <v/>
      </c>
      <c r="F34" s="54" t="str">
        <f>IF(Template!F40="","",Template!F40)</f>
        <v/>
      </c>
      <c r="G34" s="69" t="str">
        <f>IF(Template!G40="","",Template!G40)</f>
        <v/>
      </c>
      <c r="H34" s="20"/>
      <c r="I34" s="16" t="str">
        <f t="shared" si="0"/>
        <v/>
      </c>
      <c r="J34" s="64" t="str">
        <f t="shared" si="5"/>
        <v/>
      </c>
      <c r="K34" s="16" t="str">
        <f t="shared" si="1"/>
        <v/>
      </c>
      <c r="L34" s="75" t="str">
        <f t="shared" si="6"/>
        <v/>
      </c>
      <c r="M34" s="75" t="str">
        <f t="shared" si="7"/>
        <v>Cash Rate Match</v>
      </c>
      <c r="N34" s="70" t="str">
        <f t="shared" si="2"/>
        <v/>
      </c>
      <c r="O34" s="70"/>
      <c r="P34" s="71" t="str">
        <f t="shared" si="3"/>
        <v/>
      </c>
      <c r="Q34" s="65" t="str">
        <f t="shared" si="4"/>
        <v/>
      </c>
    </row>
    <row r="35" spans="1:17" x14ac:dyDescent="0.3">
      <c r="A35" s="68" t="str">
        <f>IF(Template!A41="","",Template!A41)</f>
        <v/>
      </c>
      <c r="B35" s="57" t="str">
        <f>IF(Template!B41="","",Template!B41)</f>
        <v/>
      </c>
      <c r="C35" s="57" t="str">
        <f>IF(Template!C41="","",Template!C41)</f>
        <v/>
      </c>
      <c r="D35" s="54" t="str">
        <f>IF(Template!D41="","",Template!D41)</f>
        <v/>
      </c>
      <c r="E35" s="54" t="str">
        <f>IF(Template!E41="","",Template!E41)</f>
        <v/>
      </c>
      <c r="F35" s="54" t="str">
        <f>IF(Template!F41="","",Template!F41)</f>
        <v/>
      </c>
      <c r="G35" s="69" t="str">
        <f>IF(Template!G41="","",Template!G41)</f>
        <v/>
      </c>
      <c r="H35" s="20"/>
      <c r="I35" s="16" t="str">
        <f t="shared" si="0"/>
        <v/>
      </c>
      <c r="J35" s="64" t="str">
        <f t="shared" si="5"/>
        <v/>
      </c>
      <c r="K35" s="16" t="str">
        <f t="shared" si="1"/>
        <v/>
      </c>
      <c r="L35" s="75" t="str">
        <f t="shared" si="6"/>
        <v/>
      </c>
      <c r="M35" s="75" t="str">
        <f t="shared" si="7"/>
        <v>Cash Rate Match</v>
      </c>
      <c r="N35" s="70" t="str">
        <f t="shared" si="2"/>
        <v/>
      </c>
      <c r="O35" s="70"/>
      <c r="P35" s="71" t="str">
        <f t="shared" si="3"/>
        <v/>
      </c>
      <c r="Q35" s="65" t="str">
        <f t="shared" si="4"/>
        <v/>
      </c>
    </row>
    <row r="36" spans="1:17" x14ac:dyDescent="0.3">
      <c r="A36" s="68" t="str">
        <f>IF(Template!A42="","",Template!A42)</f>
        <v/>
      </c>
      <c r="B36" s="57" t="str">
        <f>IF(Template!B42="","",Template!B42)</f>
        <v/>
      </c>
      <c r="C36" s="57" t="str">
        <f>IF(Template!C42="","",Template!C42)</f>
        <v/>
      </c>
      <c r="D36" s="54" t="str">
        <f>IF(Template!D42="","",Template!D42)</f>
        <v/>
      </c>
      <c r="E36" s="54" t="str">
        <f>IF(Template!E42="","",Template!E42)</f>
        <v/>
      </c>
      <c r="F36" s="54" t="str">
        <f>IF(Template!F42="","",Template!F42)</f>
        <v/>
      </c>
      <c r="G36" s="69" t="str">
        <f>IF(Template!G42="","",Template!G42)</f>
        <v/>
      </c>
      <c r="H36" s="20"/>
      <c r="I36" s="16" t="str">
        <f t="shared" si="0"/>
        <v/>
      </c>
      <c r="J36" s="64" t="str">
        <f t="shared" si="5"/>
        <v/>
      </c>
      <c r="K36" s="16" t="str">
        <f t="shared" si="1"/>
        <v/>
      </c>
      <c r="L36" s="75" t="str">
        <f t="shared" si="6"/>
        <v/>
      </c>
      <c r="M36" s="75" t="str">
        <f t="shared" si="7"/>
        <v>Cash Rate Match</v>
      </c>
      <c r="N36" s="70" t="str">
        <f t="shared" si="2"/>
        <v/>
      </c>
      <c r="O36" s="70"/>
      <c r="P36" s="71" t="str">
        <f t="shared" si="3"/>
        <v/>
      </c>
      <c r="Q36" s="65" t="str">
        <f t="shared" si="4"/>
        <v/>
      </c>
    </row>
    <row r="37" spans="1:17" x14ac:dyDescent="0.3">
      <c r="A37" s="68" t="str">
        <f>IF(Template!A43="","",Template!A43)</f>
        <v/>
      </c>
      <c r="B37" s="57" t="str">
        <f>IF(Template!B43="","",Template!B43)</f>
        <v/>
      </c>
      <c r="C37" s="57" t="str">
        <f>IF(Template!C43="","",Template!C43)</f>
        <v/>
      </c>
      <c r="D37" s="54" t="str">
        <f>IF(Template!D43="","",Template!D43)</f>
        <v/>
      </c>
      <c r="E37" s="54" t="str">
        <f>IF(Template!E43="","",Template!E43)</f>
        <v/>
      </c>
      <c r="F37" s="54" t="str">
        <f>IF(Template!F43="","",Template!F43)</f>
        <v/>
      </c>
      <c r="G37" s="69" t="str">
        <f>IF(Template!G43="","",Template!G43)</f>
        <v/>
      </c>
      <c r="H37" s="20"/>
      <c r="I37" s="16" t="str">
        <f t="shared" si="0"/>
        <v/>
      </c>
      <c r="J37" s="64" t="str">
        <f t="shared" si="5"/>
        <v/>
      </c>
      <c r="K37" s="16" t="str">
        <f t="shared" si="1"/>
        <v/>
      </c>
      <c r="L37" s="75" t="str">
        <f t="shared" si="6"/>
        <v/>
      </c>
      <c r="M37" s="75" t="str">
        <f t="shared" si="7"/>
        <v>Cash Rate Match</v>
      </c>
      <c r="N37" s="70" t="str">
        <f t="shared" si="2"/>
        <v/>
      </c>
      <c r="O37" s="70"/>
      <c r="P37" s="71" t="str">
        <f t="shared" si="3"/>
        <v/>
      </c>
      <c r="Q37" s="65" t="str">
        <f t="shared" si="4"/>
        <v/>
      </c>
    </row>
    <row r="38" spans="1:17" x14ac:dyDescent="0.3">
      <c r="A38" s="68" t="str">
        <f>IF(Template!A44="","",Template!A44)</f>
        <v/>
      </c>
      <c r="B38" s="57" t="str">
        <f>IF(Template!B44="","",Template!B44)</f>
        <v/>
      </c>
      <c r="C38" s="57" t="str">
        <f>IF(Template!C44="","",Template!C44)</f>
        <v/>
      </c>
      <c r="D38" s="54" t="str">
        <f>IF(Template!D44="","",Template!D44)</f>
        <v/>
      </c>
      <c r="E38" s="54" t="str">
        <f>IF(Template!E44="","",Template!E44)</f>
        <v/>
      </c>
      <c r="F38" s="54" t="str">
        <f>IF(Template!F44="","",Template!F44)</f>
        <v/>
      </c>
      <c r="G38" s="69" t="str">
        <f>IF(Template!G44="","",Template!G44)</f>
        <v/>
      </c>
      <c r="H38" s="20"/>
      <c r="I38" s="16" t="str">
        <f t="shared" si="0"/>
        <v/>
      </c>
      <c r="J38" s="64" t="str">
        <f t="shared" si="5"/>
        <v/>
      </c>
      <c r="K38" s="16" t="str">
        <f t="shared" si="1"/>
        <v/>
      </c>
      <c r="L38" s="75" t="str">
        <f t="shared" si="6"/>
        <v/>
      </c>
      <c r="M38" s="75" t="str">
        <f t="shared" si="7"/>
        <v>Cash Rate Match</v>
      </c>
      <c r="N38" s="70" t="str">
        <f t="shared" si="2"/>
        <v/>
      </c>
      <c r="O38" s="70"/>
      <c r="P38" s="71" t="str">
        <f t="shared" si="3"/>
        <v/>
      </c>
      <c r="Q38" s="65" t="str">
        <f t="shared" si="4"/>
        <v/>
      </c>
    </row>
    <row r="39" spans="1:17" x14ac:dyDescent="0.3">
      <c r="A39" s="68" t="str">
        <f>IF(Template!A45="","",Template!A45)</f>
        <v/>
      </c>
      <c r="B39" s="57" t="str">
        <f>IF(Template!B45="","",Template!B45)</f>
        <v/>
      </c>
      <c r="C39" s="57" t="str">
        <f>IF(Template!C45="","",Template!C45)</f>
        <v/>
      </c>
      <c r="D39" s="54" t="str">
        <f>IF(Template!D45="","",Template!D45)</f>
        <v/>
      </c>
      <c r="E39" s="54" t="str">
        <f>IF(Template!E45="","",Template!E45)</f>
        <v/>
      </c>
      <c r="F39" s="54" t="str">
        <f>IF(Template!F45="","",Template!F45)</f>
        <v/>
      </c>
      <c r="G39" s="69" t="str">
        <f>IF(Template!G45="","",Template!G45)</f>
        <v/>
      </c>
      <c r="H39" s="20"/>
      <c r="I39" s="16" t="str">
        <f t="shared" si="0"/>
        <v/>
      </c>
      <c r="J39" s="64" t="str">
        <f t="shared" si="5"/>
        <v/>
      </c>
      <c r="K39" s="16" t="str">
        <f t="shared" si="1"/>
        <v/>
      </c>
      <c r="L39" s="75" t="str">
        <f t="shared" si="6"/>
        <v/>
      </c>
      <c r="M39" s="75" t="str">
        <f t="shared" si="7"/>
        <v>Cash Rate Match</v>
      </c>
      <c r="N39" s="70" t="str">
        <f t="shared" si="2"/>
        <v/>
      </c>
      <c r="O39" s="70"/>
      <c r="P39" s="71" t="str">
        <f t="shared" si="3"/>
        <v/>
      </c>
      <c r="Q39" s="65" t="str">
        <f t="shared" si="4"/>
        <v/>
      </c>
    </row>
    <row r="40" spans="1:17" x14ac:dyDescent="0.3">
      <c r="A40" s="68" t="str">
        <f>IF(Template!A46="","",Template!A46)</f>
        <v/>
      </c>
      <c r="B40" s="57" t="str">
        <f>IF(Template!B46="","",Template!B46)</f>
        <v/>
      </c>
      <c r="C40" s="57" t="str">
        <f>IF(Template!C46="","",Template!C46)</f>
        <v/>
      </c>
      <c r="D40" s="54" t="str">
        <f>IF(Template!D46="","",Template!D46)</f>
        <v/>
      </c>
      <c r="E40" s="54" t="str">
        <f>IF(Template!E46="","",Template!E46)</f>
        <v/>
      </c>
      <c r="F40" s="54" t="str">
        <f>IF(Template!F46="","",Template!F46)</f>
        <v/>
      </c>
      <c r="G40" s="69" t="str">
        <f>IF(Template!G46="","",Template!G46)</f>
        <v/>
      </c>
      <c r="H40" s="20"/>
      <c r="I40" s="16" t="str">
        <f t="shared" si="0"/>
        <v/>
      </c>
      <c r="J40" s="64" t="str">
        <f t="shared" si="5"/>
        <v/>
      </c>
      <c r="K40" s="16" t="str">
        <f t="shared" si="1"/>
        <v/>
      </c>
      <c r="L40" s="75" t="str">
        <f t="shared" si="6"/>
        <v/>
      </c>
      <c r="M40" s="75" t="str">
        <f t="shared" si="7"/>
        <v>Cash Rate Match</v>
      </c>
      <c r="N40" s="70" t="str">
        <f t="shared" si="2"/>
        <v/>
      </c>
      <c r="O40" s="70"/>
      <c r="P40" s="71" t="str">
        <f t="shared" si="3"/>
        <v/>
      </c>
      <c r="Q40" s="65" t="str">
        <f t="shared" si="4"/>
        <v/>
      </c>
    </row>
    <row r="41" spans="1:17" x14ac:dyDescent="0.3">
      <c r="A41" s="68" t="str">
        <f>IF(Template!A47="","",Template!A47)</f>
        <v/>
      </c>
      <c r="B41" s="57" t="str">
        <f>IF(Template!B47="","",Template!B47)</f>
        <v/>
      </c>
      <c r="C41" s="57" t="str">
        <f>IF(Template!C47="","",Template!C47)</f>
        <v/>
      </c>
      <c r="D41" s="54" t="str">
        <f>IF(Template!D47="","",Template!D47)</f>
        <v/>
      </c>
      <c r="E41" s="54" t="str">
        <f>IF(Template!E47="","",Template!E47)</f>
        <v/>
      </c>
      <c r="F41" s="54" t="str">
        <f>IF(Template!F47="","",Template!F47)</f>
        <v/>
      </c>
      <c r="G41" s="69" t="str">
        <f>IF(Template!G47="","",Template!G47)</f>
        <v/>
      </c>
      <c r="H41" s="20"/>
      <c r="I41" s="16" t="str">
        <f t="shared" si="0"/>
        <v/>
      </c>
      <c r="J41" s="64" t="str">
        <f t="shared" si="5"/>
        <v/>
      </c>
      <c r="K41" s="16" t="str">
        <f t="shared" si="1"/>
        <v/>
      </c>
      <c r="L41" s="75" t="str">
        <f t="shared" si="6"/>
        <v/>
      </c>
      <c r="M41" s="75" t="str">
        <f t="shared" si="7"/>
        <v>Cash Rate Match</v>
      </c>
      <c r="N41" s="70" t="str">
        <f t="shared" si="2"/>
        <v/>
      </c>
      <c r="O41" s="70"/>
      <c r="P41" s="71" t="str">
        <f t="shared" si="3"/>
        <v/>
      </c>
      <c r="Q41" s="65" t="str">
        <f t="shared" si="4"/>
        <v/>
      </c>
    </row>
    <row r="42" spans="1:17" x14ac:dyDescent="0.3">
      <c r="A42" s="68" t="str">
        <f>IF(Template!A48="","",Template!A48)</f>
        <v/>
      </c>
      <c r="B42" s="57" t="str">
        <f>IF(Template!B48="","",Template!B48)</f>
        <v/>
      </c>
      <c r="C42" s="57" t="str">
        <f>IF(Template!C48="","",Template!C48)</f>
        <v/>
      </c>
      <c r="D42" s="54" t="str">
        <f>IF(Template!D48="","",Template!D48)</f>
        <v/>
      </c>
      <c r="E42" s="54" t="str">
        <f>IF(Template!E48="","",Template!E48)</f>
        <v/>
      </c>
      <c r="F42" s="54" t="str">
        <f>IF(Template!F48="","",Template!F48)</f>
        <v/>
      </c>
      <c r="G42" s="69" t="str">
        <f>IF(Template!G48="","",Template!G48)</f>
        <v/>
      </c>
      <c r="H42" s="20"/>
      <c r="I42" s="16" t="str">
        <f t="shared" si="0"/>
        <v/>
      </c>
      <c r="J42" s="64" t="str">
        <f t="shared" si="5"/>
        <v/>
      </c>
      <c r="K42" s="16" t="str">
        <f t="shared" si="1"/>
        <v/>
      </c>
      <c r="L42" s="75" t="str">
        <f t="shared" si="6"/>
        <v/>
      </c>
      <c r="M42" s="75" t="str">
        <f t="shared" si="7"/>
        <v>Cash Rate Match</v>
      </c>
      <c r="N42" s="70" t="str">
        <f t="shared" si="2"/>
        <v/>
      </c>
      <c r="O42" s="70"/>
      <c r="P42" s="71" t="str">
        <f t="shared" si="3"/>
        <v/>
      </c>
      <c r="Q42" s="65" t="str">
        <f t="shared" si="4"/>
        <v/>
      </c>
    </row>
    <row r="43" spans="1:17" x14ac:dyDescent="0.3">
      <c r="A43" s="68" t="str">
        <f>IF(Template!A49="","",Template!A49)</f>
        <v/>
      </c>
      <c r="B43" s="57" t="str">
        <f>IF(Template!B49="","",Template!B49)</f>
        <v/>
      </c>
      <c r="C43" s="57" t="str">
        <f>IF(Template!C49="","",Template!C49)</f>
        <v/>
      </c>
      <c r="D43" s="54" t="str">
        <f>IF(Template!D49="","",Template!D49)</f>
        <v/>
      </c>
      <c r="E43" s="54" t="str">
        <f>IF(Template!E49="","",Template!E49)</f>
        <v/>
      </c>
      <c r="F43" s="54" t="str">
        <f>IF(Template!F49="","",Template!F49)</f>
        <v/>
      </c>
      <c r="G43" s="69" t="str">
        <f>IF(Template!G49="","",Template!G49)</f>
        <v/>
      </c>
      <c r="H43" s="20"/>
      <c r="I43" s="16" t="str">
        <f t="shared" si="0"/>
        <v/>
      </c>
      <c r="J43" s="64" t="str">
        <f t="shared" si="5"/>
        <v/>
      </c>
      <c r="K43" s="16" t="str">
        <f t="shared" si="1"/>
        <v/>
      </c>
      <c r="L43" s="75" t="str">
        <f t="shared" si="6"/>
        <v/>
      </c>
      <c r="M43" s="75" t="str">
        <f t="shared" si="7"/>
        <v>Cash Rate Match</v>
      </c>
      <c r="N43" s="70" t="str">
        <f t="shared" si="2"/>
        <v/>
      </c>
      <c r="O43" s="70"/>
      <c r="P43" s="71" t="str">
        <f t="shared" si="3"/>
        <v/>
      </c>
      <c r="Q43" s="65" t="str">
        <f t="shared" si="4"/>
        <v/>
      </c>
    </row>
    <row r="44" spans="1:17" x14ac:dyDescent="0.3">
      <c r="A44" s="68" t="str">
        <f>IF(Template!A50="","",Template!A50)</f>
        <v/>
      </c>
      <c r="B44" s="57" t="str">
        <f>IF(Template!B50="","",Template!B50)</f>
        <v/>
      </c>
      <c r="C44" s="57" t="str">
        <f>IF(Template!C50="","",Template!C50)</f>
        <v/>
      </c>
      <c r="D44" s="54" t="str">
        <f>IF(Template!D50="","",Template!D50)</f>
        <v/>
      </c>
      <c r="E44" s="54" t="str">
        <f>IF(Template!E50="","",Template!E50)</f>
        <v/>
      </c>
      <c r="F44" s="54" t="str">
        <f>IF(Template!F50="","",Template!F50)</f>
        <v/>
      </c>
      <c r="G44" s="69" t="str">
        <f>IF(Template!G50="","",Template!G50)</f>
        <v/>
      </c>
      <c r="H44" s="20"/>
      <c r="I44" s="16" t="str">
        <f t="shared" ref="I44:I75" si="8">IF(B44="","",IF(C44="ex-date minus 1",WORKDAY(B44,2,Holidays),B44))</f>
        <v/>
      </c>
      <c r="J44" s="64" t="str">
        <f t="shared" si="5"/>
        <v/>
      </c>
      <c r="K44" s="16" t="str">
        <f t="shared" ref="K44:K75" si="9">IF(B44="","",IF(C44=B$1,WORKDAY(B44,1,Holidays),""))</f>
        <v/>
      </c>
      <c r="L44" s="75" t="str">
        <f t="shared" si="6"/>
        <v/>
      </c>
      <c r="M44" s="75" t="str">
        <f t="shared" si="7"/>
        <v>Cash Rate Match</v>
      </c>
      <c r="N44" s="70" t="str">
        <f t="shared" ref="N44:N75" si="10">IF(ISBLANK(A44),"",CONCATENATE(A44,I44,G44))</f>
        <v/>
      </c>
      <c r="O44" s="70"/>
      <c r="P44" s="71" t="str">
        <f t="shared" ref="P44:P75" si="11">IF(ISBLANK(A44),"",CONCATENATE(O44,A44,I44,G44))</f>
        <v/>
      </c>
      <c r="Q44" s="65" t="str">
        <f t="shared" ref="Q44:Q75" si="12">IF(P44 = "","",SUMIF($P$12:$P$93,P44,$D$12:$D$93))</f>
        <v/>
      </c>
    </row>
    <row r="45" spans="1:17" x14ac:dyDescent="0.3">
      <c r="A45" s="68" t="str">
        <f>IF(Template!A51="","",Template!A51)</f>
        <v/>
      </c>
      <c r="B45" s="57" t="str">
        <f>IF(Template!B51="","",Template!B51)</f>
        <v/>
      </c>
      <c r="C45" s="57" t="str">
        <f>IF(Template!C51="","",Template!C51)</f>
        <v/>
      </c>
      <c r="D45" s="54" t="str">
        <f>IF(Template!D51="","",Template!D51)</f>
        <v/>
      </c>
      <c r="E45" s="54" t="str">
        <f>IF(Template!E51="","",Template!E51)</f>
        <v/>
      </c>
      <c r="F45" s="54" t="str">
        <f>IF(Template!F51="","",Template!F51)</f>
        <v/>
      </c>
      <c r="G45" s="69" t="str">
        <f>IF(Template!G51="","",Template!G51)</f>
        <v/>
      </c>
      <c r="H45" s="20"/>
      <c r="I45" s="16" t="str">
        <f t="shared" si="8"/>
        <v/>
      </c>
      <c r="J45" s="64" t="str">
        <f t="shared" si="5"/>
        <v/>
      </c>
      <c r="K45" s="16" t="str">
        <f t="shared" si="9"/>
        <v/>
      </c>
      <c r="L45" s="75" t="str">
        <f t="shared" si="6"/>
        <v/>
      </c>
      <c r="M45" s="75" t="str">
        <f t="shared" si="7"/>
        <v>Cash Rate Match</v>
      </c>
      <c r="N45" s="70" t="str">
        <f t="shared" si="10"/>
        <v/>
      </c>
      <c r="O45" s="70"/>
      <c r="P45" s="71" t="str">
        <f t="shared" si="11"/>
        <v/>
      </c>
      <c r="Q45" s="65" t="str">
        <f t="shared" si="12"/>
        <v/>
      </c>
    </row>
    <row r="46" spans="1:17" x14ac:dyDescent="0.3">
      <c r="A46" s="68" t="str">
        <f>IF(Template!A52="","",Template!A52)</f>
        <v/>
      </c>
      <c r="B46" s="57" t="str">
        <f>IF(Template!B52="","",Template!B52)</f>
        <v/>
      </c>
      <c r="C46" s="57" t="str">
        <f>IF(Template!C52="","",Template!C52)</f>
        <v/>
      </c>
      <c r="D46" s="54" t="str">
        <f>IF(Template!D52="","",Template!D52)</f>
        <v/>
      </c>
      <c r="E46" s="54" t="str">
        <f>IF(Template!E52="","",Template!E52)</f>
        <v/>
      </c>
      <c r="F46" s="54" t="str">
        <f>IF(Template!F52="","",Template!F52)</f>
        <v/>
      </c>
      <c r="G46" s="69" t="str">
        <f>IF(Template!G52="","",Template!G52)</f>
        <v/>
      </c>
      <c r="H46" s="20"/>
      <c r="I46" s="16" t="str">
        <f t="shared" si="8"/>
        <v/>
      </c>
      <c r="J46" s="64" t="str">
        <f t="shared" si="5"/>
        <v/>
      </c>
      <c r="K46" s="16" t="str">
        <f t="shared" si="9"/>
        <v/>
      </c>
      <c r="L46" s="75" t="str">
        <f t="shared" si="6"/>
        <v/>
      </c>
      <c r="M46" s="75" t="str">
        <f t="shared" si="7"/>
        <v>Cash Rate Match</v>
      </c>
      <c r="N46" s="70" t="str">
        <f t="shared" si="10"/>
        <v/>
      </c>
      <c r="O46" s="70"/>
      <c r="P46" s="71" t="str">
        <f t="shared" si="11"/>
        <v/>
      </c>
      <c r="Q46" s="65" t="str">
        <f t="shared" si="12"/>
        <v/>
      </c>
    </row>
    <row r="47" spans="1:17" x14ac:dyDescent="0.3">
      <c r="A47" s="68" t="str">
        <f>IF(Template!A53="","",Template!A53)</f>
        <v/>
      </c>
      <c r="B47" s="57" t="str">
        <f>IF(Template!B53="","",Template!B53)</f>
        <v/>
      </c>
      <c r="C47" s="57" t="str">
        <f>IF(Template!C53="","",Template!C53)</f>
        <v/>
      </c>
      <c r="D47" s="54" t="str">
        <f>IF(Template!D53="","",Template!D53)</f>
        <v/>
      </c>
      <c r="E47" s="54" t="str">
        <f>IF(Template!E53="","",Template!E53)</f>
        <v/>
      </c>
      <c r="F47" s="54" t="str">
        <f>IF(Template!F53="","",Template!F53)</f>
        <v/>
      </c>
      <c r="G47" s="69" t="str">
        <f>IF(Template!G53="","",Template!G53)</f>
        <v/>
      </c>
      <c r="H47" s="20"/>
      <c r="I47" s="16" t="str">
        <f t="shared" si="8"/>
        <v/>
      </c>
      <c r="J47" s="64" t="str">
        <f t="shared" si="5"/>
        <v/>
      </c>
      <c r="K47" s="16" t="str">
        <f t="shared" si="9"/>
        <v/>
      </c>
      <c r="L47" s="75" t="str">
        <f t="shared" si="6"/>
        <v/>
      </c>
      <c r="M47" s="75" t="str">
        <f t="shared" si="7"/>
        <v>Cash Rate Match</v>
      </c>
      <c r="N47" s="70" t="str">
        <f t="shared" si="10"/>
        <v/>
      </c>
      <c r="O47" s="70"/>
      <c r="P47" s="71" t="str">
        <f t="shared" si="11"/>
        <v/>
      </c>
      <c r="Q47" s="65" t="str">
        <f t="shared" si="12"/>
        <v/>
      </c>
    </row>
    <row r="48" spans="1:17" x14ac:dyDescent="0.3">
      <c r="A48" s="68" t="str">
        <f>IF(Template!A54="","",Template!A54)</f>
        <v/>
      </c>
      <c r="B48" s="57" t="str">
        <f>IF(Template!B54="","",Template!B54)</f>
        <v/>
      </c>
      <c r="C48" s="57" t="str">
        <f>IF(Template!C54="","",Template!C54)</f>
        <v/>
      </c>
      <c r="D48" s="54" t="str">
        <f>IF(Template!D54="","",Template!D54)</f>
        <v/>
      </c>
      <c r="E48" s="54" t="str">
        <f>IF(Template!E54="","",Template!E54)</f>
        <v/>
      </c>
      <c r="F48" s="54" t="str">
        <f>IF(Template!F54="","",Template!F54)</f>
        <v/>
      </c>
      <c r="G48" s="69" t="str">
        <f>IF(Template!G54="","",Template!G54)</f>
        <v/>
      </c>
      <c r="H48" s="20"/>
      <c r="I48" s="16" t="str">
        <f t="shared" si="8"/>
        <v/>
      </c>
      <c r="J48" s="64" t="str">
        <f t="shared" si="5"/>
        <v/>
      </c>
      <c r="K48" s="16" t="str">
        <f t="shared" si="9"/>
        <v/>
      </c>
      <c r="L48" s="75" t="str">
        <f t="shared" si="6"/>
        <v/>
      </c>
      <c r="M48" s="75" t="str">
        <f t="shared" si="7"/>
        <v>Cash Rate Match</v>
      </c>
      <c r="N48" s="70" t="str">
        <f t="shared" si="10"/>
        <v/>
      </c>
      <c r="O48" s="70"/>
      <c r="P48" s="71" t="str">
        <f t="shared" si="11"/>
        <v/>
      </c>
      <c r="Q48" s="65" t="str">
        <f t="shared" si="12"/>
        <v/>
      </c>
    </row>
    <row r="49" spans="1:17" x14ac:dyDescent="0.3">
      <c r="A49" s="68" t="str">
        <f>IF(Template!A55="","",Template!A55)</f>
        <v/>
      </c>
      <c r="B49" s="57" t="str">
        <f>IF(Template!B55="","",Template!B55)</f>
        <v/>
      </c>
      <c r="C49" s="57" t="str">
        <f>IF(Template!C55="","",Template!C55)</f>
        <v/>
      </c>
      <c r="D49" s="54" t="str">
        <f>IF(Template!D55="","",Template!D55)</f>
        <v/>
      </c>
      <c r="E49" s="54" t="str">
        <f>IF(Template!E55="","",Template!E55)</f>
        <v/>
      </c>
      <c r="F49" s="54" t="str">
        <f>IF(Template!F55="","",Template!F55)</f>
        <v/>
      </c>
      <c r="G49" s="69" t="str">
        <f>IF(Template!G55="","",Template!G55)</f>
        <v/>
      </c>
      <c r="H49" s="20"/>
      <c r="I49" s="16" t="str">
        <f t="shared" si="8"/>
        <v/>
      </c>
      <c r="J49" s="64" t="str">
        <f t="shared" si="5"/>
        <v/>
      </c>
      <c r="K49" s="16" t="str">
        <f t="shared" si="9"/>
        <v/>
      </c>
      <c r="L49" s="16"/>
      <c r="M49" s="75" t="str">
        <f t="shared" si="7"/>
        <v>Cash Rate Match</v>
      </c>
      <c r="N49" s="70" t="str">
        <f t="shared" si="10"/>
        <v/>
      </c>
      <c r="O49" s="70"/>
      <c r="P49" s="71" t="str">
        <f t="shared" si="11"/>
        <v/>
      </c>
      <c r="Q49" s="65" t="str">
        <f t="shared" si="12"/>
        <v/>
      </c>
    </row>
    <row r="50" spans="1:17" x14ac:dyDescent="0.3">
      <c r="A50" s="68" t="str">
        <f>IF(Template!A56="","",Template!A56)</f>
        <v/>
      </c>
      <c r="B50" s="57" t="str">
        <f>IF(Template!B56="","",Template!B56)</f>
        <v/>
      </c>
      <c r="C50" s="57" t="str">
        <f>IF(Template!C56="","",Template!C56)</f>
        <v/>
      </c>
      <c r="D50" s="54" t="str">
        <f>IF(Template!D56="","",Template!D56)</f>
        <v/>
      </c>
      <c r="E50" s="54" t="str">
        <f>IF(Template!E56="","",Template!E56)</f>
        <v/>
      </c>
      <c r="F50" s="54" t="str">
        <f>IF(Template!F56="","",Template!F56)</f>
        <v/>
      </c>
      <c r="G50" s="69" t="str">
        <f>IF(Template!G56="","",Template!G56)</f>
        <v/>
      </c>
      <c r="H50" s="20"/>
      <c r="I50" s="16" t="str">
        <f t="shared" si="8"/>
        <v/>
      </c>
      <c r="J50" s="64" t="str">
        <f t="shared" si="5"/>
        <v/>
      </c>
      <c r="K50" s="16" t="str">
        <f t="shared" si="9"/>
        <v/>
      </c>
      <c r="L50" s="16"/>
      <c r="M50" s="75" t="str">
        <f t="shared" si="7"/>
        <v>Cash Rate Match</v>
      </c>
      <c r="N50" s="70" t="str">
        <f t="shared" si="10"/>
        <v/>
      </c>
      <c r="O50" s="70"/>
      <c r="P50" s="71" t="str">
        <f t="shared" si="11"/>
        <v/>
      </c>
      <c r="Q50" s="65" t="str">
        <f t="shared" si="12"/>
        <v/>
      </c>
    </row>
    <row r="51" spans="1:17" x14ac:dyDescent="0.3">
      <c r="A51" s="68" t="str">
        <f>IF(Template!A57="","",Template!A57)</f>
        <v/>
      </c>
      <c r="B51" s="57" t="str">
        <f>IF(Template!B57="","",Template!B57)</f>
        <v/>
      </c>
      <c r="C51" s="57" t="str">
        <f>IF(Template!C57="","",Template!C57)</f>
        <v/>
      </c>
      <c r="D51" s="54" t="str">
        <f>IF(Template!D57="","",Template!D57)</f>
        <v/>
      </c>
      <c r="E51" s="54" t="str">
        <f>IF(Template!E57="","",Template!E57)</f>
        <v/>
      </c>
      <c r="F51" s="54" t="str">
        <f>IF(Template!F57="","",Template!F57)</f>
        <v/>
      </c>
      <c r="G51" s="69" t="str">
        <f>IF(Template!G57="","",Template!G57)</f>
        <v/>
      </c>
      <c r="H51" s="20"/>
      <c r="I51" s="16" t="str">
        <f t="shared" si="8"/>
        <v/>
      </c>
      <c r="J51" s="64" t="str">
        <f t="shared" si="5"/>
        <v/>
      </c>
      <c r="K51" s="16" t="str">
        <f t="shared" si="9"/>
        <v/>
      </c>
      <c r="L51" s="16"/>
      <c r="M51" s="75" t="str">
        <f t="shared" si="7"/>
        <v>Cash Rate Match</v>
      </c>
      <c r="N51" s="70" t="str">
        <f t="shared" si="10"/>
        <v/>
      </c>
      <c r="O51" s="70"/>
      <c r="P51" s="71" t="str">
        <f t="shared" si="11"/>
        <v/>
      </c>
      <c r="Q51" s="65" t="str">
        <f t="shared" si="12"/>
        <v/>
      </c>
    </row>
    <row r="52" spans="1:17" x14ac:dyDescent="0.3">
      <c r="A52" s="68" t="str">
        <f>IF(Template!A58="","",Template!A58)</f>
        <v/>
      </c>
      <c r="B52" s="57" t="str">
        <f>IF(Template!B58="","",Template!B58)</f>
        <v/>
      </c>
      <c r="C52" s="57" t="str">
        <f>IF(Template!C58="","",Template!C58)</f>
        <v/>
      </c>
      <c r="D52" s="54" t="str">
        <f>IF(Template!D58="","",Template!D58)</f>
        <v/>
      </c>
      <c r="E52" s="54" t="str">
        <f>IF(Template!E58="","",Template!E58)</f>
        <v/>
      </c>
      <c r="F52" s="54" t="str">
        <f>IF(Template!F58="","",Template!F58)</f>
        <v/>
      </c>
      <c r="G52" s="69" t="str">
        <f>IF(Template!G58="","",Template!G58)</f>
        <v/>
      </c>
      <c r="H52" s="20"/>
      <c r="I52" s="16" t="str">
        <f t="shared" si="8"/>
        <v/>
      </c>
      <c r="J52" s="64" t="str">
        <f t="shared" si="5"/>
        <v/>
      </c>
      <c r="K52" s="16" t="str">
        <f t="shared" si="9"/>
        <v/>
      </c>
      <c r="L52" s="16"/>
      <c r="M52" s="75" t="str">
        <f t="shared" si="7"/>
        <v>Cash Rate Match</v>
      </c>
      <c r="N52" s="70" t="str">
        <f t="shared" si="10"/>
        <v/>
      </c>
      <c r="O52" s="70"/>
      <c r="P52" s="71" t="str">
        <f t="shared" si="11"/>
        <v/>
      </c>
      <c r="Q52" s="65" t="str">
        <f t="shared" si="12"/>
        <v/>
      </c>
    </row>
    <row r="53" spans="1:17" x14ac:dyDescent="0.3">
      <c r="A53" s="68" t="str">
        <f>IF(Template!A59="","",Template!A59)</f>
        <v/>
      </c>
      <c r="B53" s="57" t="str">
        <f>IF(Template!B59="","",Template!B59)</f>
        <v/>
      </c>
      <c r="C53" s="57" t="str">
        <f>IF(Template!C59="","",Template!C59)</f>
        <v/>
      </c>
      <c r="D53" s="54" t="str">
        <f>IF(Template!D59="","",Template!D59)</f>
        <v/>
      </c>
      <c r="E53" s="54" t="str">
        <f>IF(Template!E59="","",Template!E59)</f>
        <v/>
      </c>
      <c r="F53" s="54" t="str">
        <f>IF(Template!F59="","",Template!F59)</f>
        <v/>
      </c>
      <c r="G53" s="69" t="str">
        <f>IF(Template!G59="","",Template!G59)</f>
        <v/>
      </c>
      <c r="H53" s="20"/>
      <c r="I53" s="16" t="str">
        <f t="shared" si="8"/>
        <v/>
      </c>
      <c r="J53" s="64" t="str">
        <f t="shared" si="5"/>
        <v/>
      </c>
      <c r="K53" s="16" t="str">
        <f t="shared" si="9"/>
        <v/>
      </c>
      <c r="L53" s="16"/>
      <c r="M53" s="75" t="str">
        <f t="shared" si="7"/>
        <v>Cash Rate Match</v>
      </c>
      <c r="N53" s="70" t="str">
        <f t="shared" si="10"/>
        <v/>
      </c>
      <c r="O53" s="70"/>
      <c r="P53" s="71" t="str">
        <f t="shared" si="11"/>
        <v/>
      </c>
      <c r="Q53" s="65" t="str">
        <f t="shared" si="12"/>
        <v/>
      </c>
    </row>
    <row r="54" spans="1:17" x14ac:dyDescent="0.3">
      <c r="A54" s="68" t="str">
        <f>IF(Template!A60="","",Template!A60)</f>
        <v/>
      </c>
      <c r="B54" s="57" t="str">
        <f>IF(Template!B60="","",Template!B60)</f>
        <v/>
      </c>
      <c r="C54" s="57" t="str">
        <f>IF(Template!C60="","",Template!C60)</f>
        <v/>
      </c>
      <c r="D54" s="54" t="str">
        <f>IF(Template!D60="","",Template!D60)</f>
        <v/>
      </c>
      <c r="E54" s="54" t="str">
        <f>IF(Template!E60="","",Template!E60)</f>
        <v/>
      </c>
      <c r="F54" s="54" t="str">
        <f>IF(Template!F60="","",Template!F60)</f>
        <v/>
      </c>
      <c r="G54" s="69" t="str">
        <f>IF(Template!G60="","",Template!G60)</f>
        <v/>
      </c>
      <c r="H54" s="20"/>
      <c r="I54" s="16" t="str">
        <f t="shared" si="8"/>
        <v/>
      </c>
      <c r="J54" s="64" t="str">
        <f t="shared" si="5"/>
        <v/>
      </c>
      <c r="K54" s="16" t="str">
        <f t="shared" si="9"/>
        <v/>
      </c>
      <c r="L54" s="16"/>
      <c r="M54" s="75" t="str">
        <f t="shared" si="7"/>
        <v>Cash Rate Match</v>
      </c>
      <c r="N54" s="70" t="str">
        <f t="shared" si="10"/>
        <v/>
      </c>
      <c r="O54" s="70"/>
      <c r="P54" s="71" t="str">
        <f t="shared" si="11"/>
        <v/>
      </c>
      <c r="Q54" s="65" t="str">
        <f t="shared" si="12"/>
        <v/>
      </c>
    </row>
    <row r="55" spans="1:17" x14ac:dyDescent="0.3">
      <c r="A55" s="68" t="str">
        <f>IF(Template!A61="","",Template!A61)</f>
        <v/>
      </c>
      <c r="B55" s="57" t="str">
        <f>IF(Template!B61="","",Template!B61)</f>
        <v/>
      </c>
      <c r="C55" s="57" t="str">
        <f>IF(Template!C61="","",Template!C61)</f>
        <v/>
      </c>
      <c r="D55" s="54" t="str">
        <f>IF(Template!D61="","",Template!D61)</f>
        <v/>
      </c>
      <c r="E55" s="54" t="str">
        <f>IF(Template!E61="","",Template!E61)</f>
        <v/>
      </c>
      <c r="F55" s="54" t="str">
        <f>IF(Template!F61="","",Template!F61)</f>
        <v/>
      </c>
      <c r="G55" s="69" t="str">
        <f>IF(Template!G61="","",Template!G61)</f>
        <v/>
      </c>
      <c r="H55" s="20"/>
      <c r="I55" s="16" t="str">
        <f t="shared" si="8"/>
        <v/>
      </c>
      <c r="J55" s="64" t="str">
        <f t="shared" si="5"/>
        <v/>
      </c>
      <c r="K55" s="16" t="str">
        <f t="shared" si="9"/>
        <v/>
      </c>
      <c r="L55" s="16"/>
      <c r="M55" s="75" t="str">
        <f t="shared" si="7"/>
        <v>Cash Rate Match</v>
      </c>
      <c r="N55" s="70" t="str">
        <f t="shared" si="10"/>
        <v/>
      </c>
      <c r="O55" s="70"/>
      <c r="P55" s="71" t="str">
        <f t="shared" si="11"/>
        <v/>
      </c>
      <c r="Q55" s="65" t="str">
        <f t="shared" si="12"/>
        <v/>
      </c>
    </row>
    <row r="56" spans="1:17" x14ac:dyDescent="0.3">
      <c r="A56" s="68" t="str">
        <f>IF(Template!A62="","",Template!A62)</f>
        <v/>
      </c>
      <c r="B56" s="57" t="str">
        <f>IF(Template!B62="","",Template!B62)</f>
        <v/>
      </c>
      <c r="C56" s="57" t="str">
        <f>IF(Template!C62="","",Template!C62)</f>
        <v/>
      </c>
      <c r="D56" s="54" t="str">
        <f>IF(Template!D62="","",Template!D62)</f>
        <v/>
      </c>
      <c r="E56" s="54" t="str">
        <f>IF(Template!E62="","",Template!E62)</f>
        <v/>
      </c>
      <c r="F56" s="54" t="str">
        <f>IF(Template!F62="","",Template!F62)</f>
        <v/>
      </c>
      <c r="G56" s="69" t="str">
        <f>IF(Template!G62="","",Template!G62)</f>
        <v/>
      </c>
      <c r="H56" s="20"/>
      <c r="I56" s="16" t="str">
        <f t="shared" si="8"/>
        <v/>
      </c>
      <c r="J56" s="64" t="str">
        <f t="shared" si="5"/>
        <v/>
      </c>
      <c r="K56" s="16" t="str">
        <f t="shared" si="9"/>
        <v/>
      </c>
      <c r="L56" s="16"/>
      <c r="M56" s="75" t="str">
        <f t="shared" si="7"/>
        <v>Cash Rate Match</v>
      </c>
      <c r="N56" s="70" t="str">
        <f t="shared" si="10"/>
        <v/>
      </c>
      <c r="O56" s="70"/>
      <c r="P56" s="71" t="str">
        <f t="shared" si="11"/>
        <v/>
      </c>
      <c r="Q56" s="65" t="str">
        <f t="shared" si="12"/>
        <v/>
      </c>
    </row>
    <row r="57" spans="1:17" x14ac:dyDescent="0.3">
      <c r="A57" s="68" t="str">
        <f>IF(Template!A63="","",Template!A63)</f>
        <v/>
      </c>
      <c r="B57" s="57" t="str">
        <f>IF(Template!B63="","",Template!B63)</f>
        <v/>
      </c>
      <c r="C57" s="57" t="str">
        <f>IF(Template!C63="","",Template!C63)</f>
        <v/>
      </c>
      <c r="D57" s="54" t="str">
        <f>IF(Template!D63="","",Template!D63)</f>
        <v/>
      </c>
      <c r="E57" s="54" t="str">
        <f>IF(Template!E63="","",Template!E63)</f>
        <v/>
      </c>
      <c r="F57" s="54" t="str">
        <f>IF(Template!F63="","",Template!F63)</f>
        <v/>
      </c>
      <c r="G57" s="69" t="str">
        <f>IF(Template!G63="","",Template!G63)</f>
        <v/>
      </c>
      <c r="H57" s="20"/>
      <c r="I57" s="16" t="str">
        <f t="shared" si="8"/>
        <v/>
      </c>
      <c r="J57" s="64" t="str">
        <f t="shared" si="5"/>
        <v/>
      </c>
      <c r="K57" s="16" t="str">
        <f t="shared" si="9"/>
        <v/>
      </c>
      <c r="L57" s="16"/>
      <c r="M57" s="75" t="str">
        <f t="shared" si="7"/>
        <v>Cash Rate Match</v>
      </c>
      <c r="N57" s="70" t="str">
        <f t="shared" si="10"/>
        <v/>
      </c>
      <c r="O57" s="70"/>
      <c r="P57" s="71" t="str">
        <f t="shared" si="11"/>
        <v/>
      </c>
      <c r="Q57" s="65" t="str">
        <f t="shared" si="12"/>
        <v/>
      </c>
    </row>
    <row r="58" spans="1:17" x14ac:dyDescent="0.3">
      <c r="A58" s="68" t="str">
        <f>IF(Template!A64="","",Template!A64)</f>
        <v/>
      </c>
      <c r="B58" s="57" t="str">
        <f>IF(Template!B64="","",Template!B64)</f>
        <v/>
      </c>
      <c r="C58" s="57" t="str">
        <f>IF(Template!C64="","",Template!C64)</f>
        <v/>
      </c>
      <c r="D58" s="54" t="str">
        <f>IF(Template!D64="","",Template!D64)</f>
        <v/>
      </c>
      <c r="E58" s="54" t="str">
        <f>IF(Template!E64="","",Template!E64)</f>
        <v/>
      </c>
      <c r="F58" s="54" t="str">
        <f>IF(Template!F64="","",Template!F64)</f>
        <v/>
      </c>
      <c r="G58" s="69" t="str">
        <f>IF(Template!G64="","",Template!G64)</f>
        <v/>
      </c>
      <c r="H58" s="20"/>
      <c r="I58" s="16" t="str">
        <f>IF(B58="","",IF(C58="ex-date minus 1",WORKDAY(B58,2,Holidays),B58))</f>
        <v/>
      </c>
      <c r="J58" s="64" t="str">
        <f t="shared" si="5"/>
        <v/>
      </c>
      <c r="K58" s="16" t="str">
        <f t="shared" si="9"/>
        <v/>
      </c>
      <c r="L58" s="16"/>
      <c r="M58" s="75" t="str">
        <f t="shared" si="7"/>
        <v>Cash Rate Match</v>
      </c>
      <c r="N58" s="70" t="str">
        <f t="shared" si="10"/>
        <v/>
      </c>
      <c r="O58" s="70"/>
      <c r="P58" s="71" t="str">
        <f t="shared" si="11"/>
        <v/>
      </c>
      <c r="Q58" s="65" t="str">
        <f t="shared" si="12"/>
        <v/>
      </c>
    </row>
    <row r="59" spans="1:17" x14ac:dyDescent="0.3">
      <c r="A59" s="68" t="str">
        <f>IF(Template!A65="","",Template!A65)</f>
        <v/>
      </c>
      <c r="B59" s="57" t="str">
        <f>IF(Template!B65="","",Template!B65)</f>
        <v/>
      </c>
      <c r="C59" s="57" t="str">
        <f>IF(Template!C65="","",Template!C65)</f>
        <v/>
      </c>
      <c r="D59" s="54" t="str">
        <f>IF(Template!D65="","",Template!D65)</f>
        <v/>
      </c>
      <c r="E59" s="54" t="str">
        <f>IF(Template!E65="","",Template!E65)</f>
        <v/>
      </c>
      <c r="F59" s="54" t="str">
        <f>IF(Template!F65="","",Template!F65)</f>
        <v/>
      </c>
      <c r="G59" s="69" t="str">
        <f>IF(Template!G65="","",Template!G65)</f>
        <v/>
      </c>
      <c r="H59" s="20"/>
      <c r="I59" s="16" t="str">
        <f t="shared" si="8"/>
        <v/>
      </c>
      <c r="J59" s="64" t="str">
        <f t="shared" si="5"/>
        <v/>
      </c>
      <c r="K59" s="16" t="str">
        <f t="shared" si="9"/>
        <v/>
      </c>
      <c r="L59" s="16"/>
      <c r="M59" s="75" t="str">
        <f t="shared" si="7"/>
        <v>Cash Rate Match</v>
      </c>
      <c r="N59" s="70" t="str">
        <f t="shared" si="10"/>
        <v/>
      </c>
      <c r="O59" s="70"/>
      <c r="P59" s="71" t="str">
        <f t="shared" si="11"/>
        <v/>
      </c>
      <c r="Q59" s="65" t="str">
        <f t="shared" si="12"/>
        <v/>
      </c>
    </row>
    <row r="60" spans="1:17" x14ac:dyDescent="0.3">
      <c r="A60" s="68" t="str">
        <f>IF(Template!A66="","",Template!A66)</f>
        <v/>
      </c>
      <c r="B60" s="57" t="str">
        <f>IF(Template!B66="","",Template!B66)</f>
        <v/>
      </c>
      <c r="C60" s="57" t="str">
        <f>IF(Template!C66="","",Template!C66)</f>
        <v/>
      </c>
      <c r="D60" s="54" t="str">
        <f>IF(Template!D66="","",Template!D66)</f>
        <v/>
      </c>
      <c r="E60" s="54" t="str">
        <f>IF(Template!E66="","",Template!E66)</f>
        <v/>
      </c>
      <c r="F60" s="54" t="str">
        <f>IF(Template!F66="","",Template!F66)</f>
        <v/>
      </c>
      <c r="G60" s="69" t="str">
        <f>IF(Template!G66="","",Template!G66)</f>
        <v/>
      </c>
      <c r="H60" s="20"/>
      <c r="I60" s="16" t="str">
        <f t="shared" si="8"/>
        <v/>
      </c>
      <c r="J60" s="64" t="str">
        <f t="shared" si="5"/>
        <v/>
      </c>
      <c r="K60" s="16" t="str">
        <f t="shared" si="9"/>
        <v/>
      </c>
      <c r="L60" s="16"/>
      <c r="M60" s="75" t="str">
        <f t="shared" si="7"/>
        <v>Cash Rate Match</v>
      </c>
      <c r="N60" s="70" t="str">
        <f t="shared" si="10"/>
        <v/>
      </c>
      <c r="O60" s="70"/>
      <c r="P60" s="71" t="str">
        <f t="shared" si="11"/>
        <v/>
      </c>
      <c r="Q60" s="65" t="str">
        <f t="shared" si="12"/>
        <v/>
      </c>
    </row>
    <row r="61" spans="1:17" x14ac:dyDescent="0.3">
      <c r="A61" s="68" t="str">
        <f>IF(Template!A67="","",Template!A67)</f>
        <v/>
      </c>
      <c r="B61" s="57" t="str">
        <f>IF(Template!B67="","",Template!B67)</f>
        <v/>
      </c>
      <c r="C61" s="57" t="str">
        <f>IF(Template!C67="","",Template!C67)</f>
        <v/>
      </c>
      <c r="D61" s="54" t="str">
        <f>IF(Template!D67="","",Template!D67)</f>
        <v/>
      </c>
      <c r="E61" s="54" t="str">
        <f>IF(Template!E67="","",Template!E67)</f>
        <v/>
      </c>
      <c r="F61" s="54" t="str">
        <f>IF(Template!F67="","",Template!F67)</f>
        <v/>
      </c>
      <c r="G61" s="69" t="str">
        <f>IF(Template!G67="","",Template!G67)</f>
        <v/>
      </c>
      <c r="H61" s="20"/>
      <c r="I61" s="16" t="str">
        <f t="shared" si="8"/>
        <v/>
      </c>
      <c r="J61" s="64" t="str">
        <f t="shared" si="5"/>
        <v/>
      </c>
      <c r="K61" s="16" t="str">
        <f t="shared" si="9"/>
        <v/>
      </c>
      <c r="L61" s="16"/>
      <c r="M61" s="75" t="str">
        <f t="shared" si="7"/>
        <v>Cash Rate Match</v>
      </c>
      <c r="N61" s="70" t="str">
        <f t="shared" si="10"/>
        <v/>
      </c>
      <c r="O61" s="70"/>
      <c r="P61" s="71" t="str">
        <f t="shared" si="11"/>
        <v/>
      </c>
      <c r="Q61" s="65" t="str">
        <f t="shared" si="12"/>
        <v/>
      </c>
    </row>
    <row r="62" spans="1:17" x14ac:dyDescent="0.3">
      <c r="A62" s="68" t="str">
        <f>IF(Template!A68="","",Template!A68)</f>
        <v/>
      </c>
      <c r="B62" s="57" t="str">
        <f>IF(Template!B68="","",Template!B68)</f>
        <v/>
      </c>
      <c r="C62" s="57" t="str">
        <f>IF(Template!C68="","",Template!C68)</f>
        <v/>
      </c>
      <c r="D62" s="54" t="str">
        <f>IF(Template!D68="","",Template!D68)</f>
        <v/>
      </c>
      <c r="E62" s="54" t="str">
        <f>IF(Template!E68="","",Template!E68)</f>
        <v/>
      </c>
      <c r="F62" s="54" t="str">
        <f>IF(Template!F68="","",Template!F68)</f>
        <v/>
      </c>
      <c r="G62" s="69" t="str">
        <f>IF(Template!G68="","",Template!G68)</f>
        <v/>
      </c>
      <c r="H62" s="20"/>
      <c r="I62" s="16" t="str">
        <f t="shared" si="8"/>
        <v/>
      </c>
      <c r="J62" s="64" t="str">
        <f t="shared" si="5"/>
        <v/>
      </c>
      <c r="K62" s="16" t="str">
        <f t="shared" si="9"/>
        <v/>
      </c>
      <c r="L62" s="16"/>
      <c r="M62" s="75" t="str">
        <f t="shared" si="7"/>
        <v>Cash Rate Match</v>
      </c>
      <c r="N62" s="70" t="str">
        <f t="shared" si="10"/>
        <v/>
      </c>
      <c r="O62" s="70"/>
      <c r="P62" s="71" t="str">
        <f t="shared" si="11"/>
        <v/>
      </c>
      <c r="Q62" s="65" t="str">
        <f t="shared" si="12"/>
        <v/>
      </c>
    </row>
    <row r="63" spans="1:17" x14ac:dyDescent="0.3">
      <c r="A63" s="68" t="str">
        <f>IF(Template!A69="","",Template!A69)</f>
        <v/>
      </c>
      <c r="B63" s="57" t="str">
        <f>IF(Template!B69="","",Template!B69)</f>
        <v/>
      </c>
      <c r="C63" s="57" t="str">
        <f>IF(Template!C69="","",Template!C69)</f>
        <v/>
      </c>
      <c r="D63" s="54" t="str">
        <f>IF(Template!D69="","",Template!D69)</f>
        <v/>
      </c>
      <c r="E63" s="54" t="str">
        <f>IF(Template!E69="","",Template!E69)</f>
        <v/>
      </c>
      <c r="F63" s="54" t="str">
        <f>IF(Template!F69="","",Template!F69)</f>
        <v/>
      </c>
      <c r="G63" s="69" t="str">
        <f>IF(Template!G69="","",Template!G69)</f>
        <v/>
      </c>
      <c r="H63" s="20"/>
      <c r="I63" s="16" t="str">
        <f t="shared" si="8"/>
        <v/>
      </c>
      <c r="J63" s="64" t="str">
        <f t="shared" si="5"/>
        <v/>
      </c>
      <c r="K63" s="16" t="str">
        <f t="shared" si="9"/>
        <v/>
      </c>
      <c r="L63" s="16"/>
      <c r="M63" s="75" t="str">
        <f t="shared" si="7"/>
        <v>Cash Rate Match</v>
      </c>
      <c r="N63" s="70" t="str">
        <f t="shared" si="10"/>
        <v/>
      </c>
      <c r="O63" s="70"/>
      <c r="P63" s="71" t="str">
        <f t="shared" si="11"/>
        <v/>
      </c>
      <c r="Q63" s="65" t="str">
        <f t="shared" si="12"/>
        <v/>
      </c>
    </row>
    <row r="64" spans="1:17" x14ac:dyDescent="0.3">
      <c r="A64" s="68" t="str">
        <f>IF(Template!A70="","",Template!A70)</f>
        <v/>
      </c>
      <c r="B64" s="57" t="str">
        <f>IF(Template!B70="","",Template!B70)</f>
        <v/>
      </c>
      <c r="C64" s="57" t="str">
        <f>IF(Template!C70="","",Template!C70)</f>
        <v/>
      </c>
      <c r="D64" s="54" t="str">
        <f>IF(Template!D70="","",Template!D70)</f>
        <v/>
      </c>
      <c r="E64" s="54" t="str">
        <f>IF(Template!E70="","",Template!E70)</f>
        <v/>
      </c>
      <c r="F64" s="54" t="str">
        <f>IF(Template!F70="","",Template!F70)</f>
        <v/>
      </c>
      <c r="G64" s="69" t="str">
        <f>IF(Template!G70="","",Template!G70)</f>
        <v/>
      </c>
      <c r="H64" s="20"/>
      <c r="I64" s="16" t="str">
        <f t="shared" si="8"/>
        <v/>
      </c>
      <c r="J64" s="64" t="str">
        <f t="shared" si="5"/>
        <v/>
      </c>
      <c r="K64" s="16" t="str">
        <f t="shared" si="9"/>
        <v/>
      </c>
      <c r="L64" s="16"/>
      <c r="M64" s="75" t="str">
        <f t="shared" si="7"/>
        <v>Cash Rate Match</v>
      </c>
      <c r="N64" s="70" t="str">
        <f t="shared" si="10"/>
        <v/>
      </c>
      <c r="O64" s="70"/>
      <c r="P64" s="71" t="str">
        <f t="shared" si="11"/>
        <v/>
      </c>
      <c r="Q64" s="65" t="str">
        <f t="shared" si="12"/>
        <v/>
      </c>
    </row>
    <row r="65" spans="1:17" x14ac:dyDescent="0.3">
      <c r="A65" s="68" t="str">
        <f>IF(Template!A71="","",Template!A71)</f>
        <v/>
      </c>
      <c r="B65" s="57" t="str">
        <f>IF(Template!B71="","",Template!B71)</f>
        <v/>
      </c>
      <c r="C65" s="57" t="str">
        <f>IF(Template!C71="","",Template!C71)</f>
        <v/>
      </c>
      <c r="D65" s="54" t="str">
        <f>IF(Template!D71="","",Template!D71)</f>
        <v/>
      </c>
      <c r="E65" s="54" t="str">
        <f>IF(Template!E71="","",Template!E71)</f>
        <v/>
      </c>
      <c r="F65" s="54" t="str">
        <f>IF(Template!F71="","",Template!F71)</f>
        <v/>
      </c>
      <c r="G65" s="69" t="str">
        <f>IF(Template!G71="","",Template!G71)</f>
        <v/>
      </c>
      <c r="H65" s="20"/>
      <c r="I65" s="16" t="str">
        <f t="shared" si="8"/>
        <v/>
      </c>
      <c r="J65" s="64" t="str">
        <f t="shared" si="5"/>
        <v/>
      </c>
      <c r="K65" s="16" t="str">
        <f t="shared" si="9"/>
        <v/>
      </c>
      <c r="L65" s="16"/>
      <c r="M65" s="75" t="str">
        <f t="shared" si="7"/>
        <v>Cash Rate Match</v>
      </c>
      <c r="N65" s="70" t="str">
        <f t="shared" si="10"/>
        <v/>
      </c>
      <c r="O65" s="70"/>
      <c r="P65" s="71" t="str">
        <f t="shared" si="11"/>
        <v/>
      </c>
      <c r="Q65" s="65" t="str">
        <f t="shared" si="12"/>
        <v/>
      </c>
    </row>
    <row r="66" spans="1:17" x14ac:dyDescent="0.3">
      <c r="A66" s="68" t="str">
        <f>IF(Template!A72="","",Template!A72)</f>
        <v/>
      </c>
      <c r="B66" s="57" t="str">
        <f>IF(Template!B72="","",Template!B72)</f>
        <v/>
      </c>
      <c r="C66" s="57" t="str">
        <f>IF(Template!C72="","",Template!C72)</f>
        <v/>
      </c>
      <c r="D66" s="54" t="str">
        <f>IF(Template!D72="","",Template!D72)</f>
        <v/>
      </c>
      <c r="E66" s="54" t="str">
        <f>IF(Template!E72="","",Template!E72)</f>
        <v/>
      </c>
      <c r="F66" s="54" t="str">
        <f>IF(Template!F72="","",Template!F72)</f>
        <v/>
      </c>
      <c r="G66" s="69" t="str">
        <f>IF(Template!G72="","",Template!G72)</f>
        <v/>
      </c>
      <c r="H66" s="20"/>
      <c r="I66" s="16" t="str">
        <f t="shared" si="8"/>
        <v/>
      </c>
      <c r="J66" s="64" t="str">
        <f t="shared" si="5"/>
        <v/>
      </c>
      <c r="K66" s="16" t="str">
        <f t="shared" si="9"/>
        <v/>
      </c>
      <c r="L66" s="16"/>
      <c r="M66" s="75" t="str">
        <f t="shared" si="7"/>
        <v>Cash Rate Match</v>
      </c>
      <c r="N66" s="70" t="str">
        <f t="shared" si="10"/>
        <v/>
      </c>
      <c r="O66" s="70"/>
      <c r="P66" s="71" t="str">
        <f t="shared" si="11"/>
        <v/>
      </c>
      <c r="Q66" s="65" t="str">
        <f t="shared" si="12"/>
        <v/>
      </c>
    </row>
    <row r="67" spans="1:17" x14ac:dyDescent="0.3">
      <c r="A67" s="68" t="str">
        <f>IF(Template!A73="","",Template!A73)</f>
        <v/>
      </c>
      <c r="B67" s="57" t="str">
        <f>IF(Template!B73="","",Template!B73)</f>
        <v/>
      </c>
      <c r="C67" s="57" t="str">
        <f>IF(Template!C73="","",Template!C73)</f>
        <v/>
      </c>
      <c r="D67" s="54" t="str">
        <f>IF(Template!D73="","",Template!D73)</f>
        <v/>
      </c>
      <c r="E67" s="54" t="str">
        <f>IF(Template!E73="","",Template!E73)</f>
        <v/>
      </c>
      <c r="F67" s="54" t="str">
        <f>IF(Template!F73="","",Template!F73)</f>
        <v/>
      </c>
      <c r="G67" s="69" t="str">
        <f>IF(Template!G73="","",Template!G73)</f>
        <v/>
      </c>
      <c r="H67" s="20"/>
      <c r="I67" s="16" t="str">
        <f t="shared" si="8"/>
        <v/>
      </c>
      <c r="J67" s="64" t="str">
        <f t="shared" si="5"/>
        <v/>
      </c>
      <c r="K67" s="16" t="str">
        <f t="shared" si="9"/>
        <v/>
      </c>
      <c r="L67" s="16"/>
      <c r="M67" s="75" t="str">
        <f t="shared" si="7"/>
        <v>Cash Rate Match</v>
      </c>
      <c r="N67" s="70" t="str">
        <f t="shared" si="10"/>
        <v/>
      </c>
      <c r="O67" s="70"/>
      <c r="P67" s="71" t="str">
        <f t="shared" si="11"/>
        <v/>
      </c>
      <c r="Q67" s="65" t="str">
        <f t="shared" si="12"/>
        <v/>
      </c>
    </row>
    <row r="68" spans="1:17" x14ac:dyDescent="0.3">
      <c r="A68" s="68" t="str">
        <f>IF(Template!A74="","",Template!A74)</f>
        <v/>
      </c>
      <c r="B68" s="57" t="str">
        <f>IF(Template!B74="","",Template!B74)</f>
        <v/>
      </c>
      <c r="C68" s="57" t="str">
        <f>IF(Template!C74="","",Template!C74)</f>
        <v/>
      </c>
      <c r="D68" s="54" t="str">
        <f>IF(Template!D74="","",Template!D74)</f>
        <v/>
      </c>
      <c r="E68" s="54" t="str">
        <f>IF(Template!E74="","",Template!E74)</f>
        <v/>
      </c>
      <c r="F68" s="54" t="str">
        <f>IF(Template!F74="","",Template!F74)</f>
        <v/>
      </c>
      <c r="G68" s="69" t="str">
        <f>IF(Template!G74="","",Template!G74)</f>
        <v/>
      </c>
      <c r="H68" s="20"/>
      <c r="I68" s="16" t="str">
        <f t="shared" si="8"/>
        <v/>
      </c>
      <c r="J68" s="64" t="str">
        <f t="shared" si="5"/>
        <v/>
      </c>
      <c r="K68" s="16" t="str">
        <f t="shared" si="9"/>
        <v/>
      </c>
      <c r="L68" s="16"/>
      <c r="M68" s="75" t="str">
        <f t="shared" si="7"/>
        <v>Cash Rate Match</v>
      </c>
      <c r="N68" s="70" t="str">
        <f t="shared" si="10"/>
        <v/>
      </c>
      <c r="O68" s="70"/>
      <c r="P68" s="71" t="str">
        <f t="shared" si="11"/>
        <v/>
      </c>
      <c r="Q68" s="65" t="str">
        <f t="shared" si="12"/>
        <v/>
      </c>
    </row>
    <row r="69" spans="1:17" x14ac:dyDescent="0.3">
      <c r="A69" s="68" t="str">
        <f>IF(Template!A75="","",Template!A75)</f>
        <v/>
      </c>
      <c r="B69" s="57" t="str">
        <f>IF(Template!B75="","",Template!B75)</f>
        <v/>
      </c>
      <c r="C69" s="57" t="str">
        <f>IF(Template!C75="","",Template!C75)</f>
        <v/>
      </c>
      <c r="D69" s="54" t="str">
        <f>IF(Template!D75="","",Template!D75)</f>
        <v/>
      </c>
      <c r="E69" s="54" t="str">
        <f>IF(Template!E75="","",Template!E75)</f>
        <v/>
      </c>
      <c r="F69" s="54" t="str">
        <f>IF(Template!F75="","",Template!F75)</f>
        <v/>
      </c>
      <c r="G69" s="69" t="str">
        <f>IF(Template!G75="","",Template!G75)</f>
        <v/>
      </c>
      <c r="H69" s="20"/>
      <c r="I69" s="16" t="str">
        <f t="shared" si="8"/>
        <v/>
      </c>
      <c r="J69" s="64" t="str">
        <f t="shared" si="5"/>
        <v/>
      </c>
      <c r="K69" s="16" t="str">
        <f t="shared" si="9"/>
        <v/>
      </c>
      <c r="L69" s="16"/>
      <c r="M69" s="75" t="str">
        <f t="shared" si="7"/>
        <v>Cash Rate Match</v>
      </c>
      <c r="N69" s="70" t="str">
        <f t="shared" si="10"/>
        <v/>
      </c>
      <c r="O69" s="70"/>
      <c r="P69" s="71" t="str">
        <f t="shared" si="11"/>
        <v/>
      </c>
      <c r="Q69" s="65" t="str">
        <f t="shared" si="12"/>
        <v/>
      </c>
    </row>
    <row r="70" spans="1:17" x14ac:dyDescent="0.3">
      <c r="A70" s="68" t="str">
        <f>IF(Template!A76="","",Template!A76)</f>
        <v/>
      </c>
      <c r="B70" s="57" t="str">
        <f>IF(Template!B76="","",Template!B76)</f>
        <v/>
      </c>
      <c r="C70" s="57" t="str">
        <f>IF(Template!C76="","",Template!C76)</f>
        <v/>
      </c>
      <c r="D70" s="54" t="str">
        <f>IF(Template!D76="","",Template!D76)</f>
        <v/>
      </c>
      <c r="E70" s="54" t="str">
        <f>IF(Template!E76="","",Template!E76)</f>
        <v/>
      </c>
      <c r="F70" s="54" t="str">
        <f>IF(Template!F76="","",Template!F76)</f>
        <v/>
      </c>
      <c r="G70" s="69" t="str">
        <f>IF(Template!G76="","",Template!G76)</f>
        <v/>
      </c>
      <c r="H70" s="20"/>
      <c r="I70" s="16" t="str">
        <f t="shared" si="8"/>
        <v/>
      </c>
      <c r="J70" s="64" t="str">
        <f t="shared" si="5"/>
        <v/>
      </c>
      <c r="K70" s="16" t="str">
        <f t="shared" si="9"/>
        <v/>
      </c>
      <c r="L70" s="16"/>
      <c r="M70" s="75" t="str">
        <f t="shared" si="7"/>
        <v>Cash Rate Match</v>
      </c>
      <c r="N70" s="70" t="str">
        <f t="shared" si="10"/>
        <v/>
      </c>
      <c r="O70" s="70"/>
      <c r="P70" s="71" t="str">
        <f t="shared" si="11"/>
        <v/>
      </c>
      <c r="Q70" s="65" t="str">
        <f t="shared" si="12"/>
        <v/>
      </c>
    </row>
    <row r="71" spans="1:17" x14ac:dyDescent="0.3">
      <c r="A71" s="68" t="str">
        <f>IF(Template!A77="","",Template!A77)</f>
        <v/>
      </c>
      <c r="B71" s="57" t="str">
        <f>IF(Template!B77="","",Template!B77)</f>
        <v/>
      </c>
      <c r="C71" s="57" t="str">
        <f>IF(Template!C77="","",Template!C77)</f>
        <v/>
      </c>
      <c r="D71" s="54" t="str">
        <f>IF(Template!D77="","",Template!D77)</f>
        <v/>
      </c>
      <c r="E71" s="54" t="str">
        <f>IF(Template!E77="","",Template!E77)</f>
        <v/>
      </c>
      <c r="F71" s="54" t="str">
        <f>IF(Template!F77="","",Template!F77)</f>
        <v/>
      </c>
      <c r="G71" s="69" t="str">
        <f>IF(Template!G77="","",Template!G77)</f>
        <v/>
      </c>
      <c r="H71" s="20"/>
      <c r="I71" s="16" t="str">
        <f t="shared" si="8"/>
        <v/>
      </c>
      <c r="J71" s="64" t="str">
        <f t="shared" si="5"/>
        <v/>
      </c>
      <c r="K71" s="16" t="str">
        <f t="shared" si="9"/>
        <v/>
      </c>
      <c r="L71" s="16"/>
      <c r="M71" s="75" t="str">
        <f t="shared" si="7"/>
        <v>Cash Rate Match</v>
      </c>
      <c r="N71" s="70" t="str">
        <f t="shared" si="10"/>
        <v/>
      </c>
      <c r="O71" s="70"/>
      <c r="P71" s="71" t="str">
        <f t="shared" si="11"/>
        <v/>
      </c>
      <c r="Q71" s="65" t="str">
        <f t="shared" si="12"/>
        <v/>
      </c>
    </row>
    <row r="72" spans="1:17" x14ac:dyDescent="0.3">
      <c r="A72" s="68" t="str">
        <f>IF(Template!A78="","",Template!A78)</f>
        <v/>
      </c>
      <c r="B72" s="57" t="str">
        <f>IF(Template!B78="","",Template!B78)</f>
        <v/>
      </c>
      <c r="C72" s="57" t="str">
        <f>IF(Template!C78="","",Template!C78)</f>
        <v/>
      </c>
      <c r="D72" s="54" t="str">
        <f>IF(Template!D78="","",Template!D78)</f>
        <v/>
      </c>
      <c r="E72" s="54" t="str">
        <f>IF(Template!E78="","",Template!E78)</f>
        <v/>
      </c>
      <c r="F72" s="54" t="str">
        <f>IF(Template!F78="","",Template!F78)</f>
        <v/>
      </c>
      <c r="G72" s="69" t="str">
        <f>IF(Template!G78="","",Template!G78)</f>
        <v/>
      </c>
      <c r="H72" s="20"/>
      <c r="I72" s="16" t="str">
        <f t="shared" si="8"/>
        <v/>
      </c>
      <c r="J72" s="64" t="str">
        <f t="shared" si="5"/>
        <v/>
      </c>
      <c r="K72" s="16" t="str">
        <f t="shared" si="9"/>
        <v/>
      </c>
      <c r="L72" s="16"/>
      <c r="M72" s="75" t="str">
        <f t="shared" si="7"/>
        <v>Cash Rate Match</v>
      </c>
      <c r="N72" s="70" t="str">
        <f t="shared" si="10"/>
        <v/>
      </c>
      <c r="O72" s="70"/>
      <c r="P72" s="71" t="str">
        <f t="shared" si="11"/>
        <v/>
      </c>
      <c r="Q72" s="65" t="str">
        <f t="shared" si="12"/>
        <v/>
      </c>
    </row>
    <row r="73" spans="1:17" x14ac:dyDescent="0.3">
      <c r="A73" s="68" t="str">
        <f>IF(Template!A79="","",Template!A79)</f>
        <v/>
      </c>
      <c r="B73" s="57" t="str">
        <f>IF(Template!B79="","",Template!B79)</f>
        <v/>
      </c>
      <c r="C73" s="57" t="str">
        <f>IF(Template!C79="","",Template!C79)</f>
        <v/>
      </c>
      <c r="D73" s="54" t="str">
        <f>IF(Template!D79="","",Template!D79)</f>
        <v/>
      </c>
      <c r="E73" s="54" t="str">
        <f>IF(Template!E79="","",Template!E79)</f>
        <v/>
      </c>
      <c r="F73" s="54" t="str">
        <f>IF(Template!F79="","",Template!F79)</f>
        <v/>
      </c>
      <c r="G73" s="69" t="str">
        <f>IF(Template!G79="","",Template!G79)</f>
        <v/>
      </c>
      <c r="H73" s="20"/>
      <c r="I73" s="16" t="str">
        <f t="shared" si="8"/>
        <v/>
      </c>
      <c r="J73" s="64" t="str">
        <f t="shared" si="5"/>
        <v/>
      </c>
      <c r="K73" s="16" t="str">
        <f t="shared" si="9"/>
        <v/>
      </c>
      <c r="L73" s="16"/>
      <c r="M73" s="75" t="str">
        <f t="shared" si="7"/>
        <v>Cash Rate Match</v>
      </c>
      <c r="N73" s="70" t="str">
        <f t="shared" si="10"/>
        <v/>
      </c>
      <c r="O73" s="70"/>
      <c r="P73" s="71" t="str">
        <f t="shared" si="11"/>
        <v/>
      </c>
      <c r="Q73" s="65" t="str">
        <f t="shared" si="12"/>
        <v/>
      </c>
    </row>
    <row r="74" spans="1:17" x14ac:dyDescent="0.3">
      <c r="A74" s="68" t="str">
        <f>IF(Template!A80="","",Template!A80)</f>
        <v/>
      </c>
      <c r="B74" s="57" t="str">
        <f>IF(Template!B80="","",Template!B80)</f>
        <v/>
      </c>
      <c r="C74" s="57" t="str">
        <f>IF(Template!C80="","",Template!C80)</f>
        <v/>
      </c>
      <c r="D74" s="54" t="str">
        <f>IF(Template!D80="","",Template!D80)</f>
        <v/>
      </c>
      <c r="E74" s="54" t="str">
        <f>IF(Template!E80="","",Template!E80)</f>
        <v/>
      </c>
      <c r="F74" s="54" t="str">
        <f>IF(Template!F80="","",Template!F80)</f>
        <v/>
      </c>
      <c r="G74" s="69" t="str">
        <f>IF(Template!G80="","",Template!G80)</f>
        <v/>
      </c>
      <c r="H74" s="20"/>
      <c r="I74" s="16" t="str">
        <f t="shared" si="8"/>
        <v/>
      </c>
      <c r="J74" s="64" t="str">
        <f t="shared" si="5"/>
        <v/>
      </c>
      <c r="K74" s="16" t="str">
        <f t="shared" si="9"/>
        <v/>
      </c>
      <c r="L74" s="16"/>
      <c r="M74" s="75" t="str">
        <f t="shared" si="7"/>
        <v>Cash Rate Match</v>
      </c>
      <c r="N74" s="70" t="str">
        <f t="shared" si="10"/>
        <v/>
      </c>
      <c r="O74" s="70"/>
      <c r="P74" s="71" t="str">
        <f t="shared" si="11"/>
        <v/>
      </c>
      <c r="Q74" s="65" t="str">
        <f t="shared" si="12"/>
        <v/>
      </c>
    </row>
    <row r="75" spans="1:17" x14ac:dyDescent="0.3">
      <c r="A75" s="68" t="str">
        <f>IF(Template!A81="","",Template!A81)</f>
        <v/>
      </c>
      <c r="B75" s="57" t="str">
        <f>IF(Template!B81="","",Template!B81)</f>
        <v/>
      </c>
      <c r="C75" s="57" t="str">
        <f>IF(Template!C81="","",Template!C81)</f>
        <v/>
      </c>
      <c r="D75" s="54" t="str">
        <f>IF(Template!D81="","",Template!D81)</f>
        <v/>
      </c>
      <c r="E75" s="54" t="str">
        <f>IF(Template!E81="","",Template!E81)</f>
        <v/>
      </c>
      <c r="F75" s="54" t="str">
        <f>IF(Template!F81="","",Template!F81)</f>
        <v/>
      </c>
      <c r="G75" s="69" t="str">
        <f>IF(Template!G81="","",Template!G81)</f>
        <v/>
      </c>
      <c r="H75" s="20"/>
      <c r="I75" s="16" t="str">
        <f t="shared" si="8"/>
        <v/>
      </c>
      <c r="J75" s="64" t="str">
        <f t="shared" si="5"/>
        <v/>
      </c>
      <c r="K75" s="16" t="str">
        <f t="shared" si="9"/>
        <v/>
      </c>
      <c r="L75" s="16"/>
      <c r="M75" s="75" t="str">
        <f t="shared" si="7"/>
        <v>Cash Rate Match</v>
      </c>
      <c r="N75" s="70" t="str">
        <f t="shared" si="10"/>
        <v/>
      </c>
      <c r="O75" s="70"/>
      <c r="P75" s="71" t="str">
        <f t="shared" si="11"/>
        <v/>
      </c>
      <c r="Q75" s="65" t="str">
        <f t="shared" si="12"/>
        <v/>
      </c>
    </row>
    <row r="76" spans="1:17" x14ac:dyDescent="0.3">
      <c r="A76" s="68" t="str">
        <f>IF(Template!A82="","",Template!A82)</f>
        <v/>
      </c>
      <c r="B76" s="57" t="str">
        <f>IF(Template!B82="","",Template!B82)</f>
        <v/>
      </c>
      <c r="C76" s="57" t="str">
        <f>IF(Template!C82="","",Template!C82)</f>
        <v/>
      </c>
      <c r="D76" s="54" t="str">
        <f>IF(Template!D82="","",Template!D82)</f>
        <v/>
      </c>
      <c r="E76" s="54" t="str">
        <f>IF(Template!E82="","",Template!E82)</f>
        <v/>
      </c>
      <c r="F76" s="54" t="str">
        <f>IF(Template!F82="","",Template!F82)</f>
        <v/>
      </c>
      <c r="G76" s="69" t="str">
        <f>IF(Template!G82="","",Template!G82)</f>
        <v/>
      </c>
      <c r="H76" s="20"/>
      <c r="I76" s="16" t="str">
        <f t="shared" ref="I76:I93" si="13">IF(B76="","",IF(C76="ex-date minus 1",WORKDAY(B76,2,Holidays),B76))</f>
        <v/>
      </c>
      <c r="J76" s="64" t="str">
        <f t="shared" si="5"/>
        <v/>
      </c>
      <c r="K76" s="16" t="str">
        <f t="shared" ref="K76:K93" si="14">IF(B76="","",IF(C76=B$1,WORKDAY(B76,1,Holidays),""))</f>
        <v/>
      </c>
      <c r="L76" s="16"/>
      <c r="M76" s="75" t="str">
        <f t="shared" si="7"/>
        <v>Cash Rate Match</v>
      </c>
      <c r="N76" s="70" t="str">
        <f t="shared" ref="N76:N93" si="15">IF(ISBLANK(A76),"",CONCATENATE(A76,I76,G76))</f>
        <v/>
      </c>
      <c r="O76" s="70"/>
      <c r="P76" s="71" t="str">
        <f t="shared" ref="P76:P93" si="16">IF(ISBLANK(A76),"",CONCATENATE(O76,A76,I76,G76))</f>
        <v/>
      </c>
      <c r="Q76" s="65" t="str">
        <f t="shared" ref="Q76:Q93" si="17">IF(P76 = "","",SUMIF($P$12:$P$93,P76,$D$12:$D$93))</f>
        <v/>
      </c>
    </row>
    <row r="77" spans="1:17" x14ac:dyDescent="0.3">
      <c r="A77" s="68" t="str">
        <f>IF(Template!A83="","",Template!A83)</f>
        <v/>
      </c>
      <c r="B77" s="57" t="str">
        <f>IF(Template!B83="","",Template!B83)</f>
        <v/>
      </c>
      <c r="C77" s="57" t="str">
        <f>IF(Template!C83="","",Template!C83)</f>
        <v/>
      </c>
      <c r="D77" s="54" t="str">
        <f>IF(Template!D83="","",Template!D83)</f>
        <v/>
      </c>
      <c r="E77" s="54" t="str">
        <f>IF(Template!E83="","",Template!E83)</f>
        <v/>
      </c>
      <c r="F77" s="54" t="str">
        <f>IF(Template!F83="","",Template!F83)</f>
        <v/>
      </c>
      <c r="G77" s="69" t="str">
        <f>IF(Template!G83="","",Template!G83)</f>
        <v/>
      </c>
      <c r="H77" s="20"/>
      <c r="I77" s="16" t="str">
        <f t="shared" si="13"/>
        <v/>
      </c>
      <c r="J77" s="64" t="str">
        <f t="shared" ref="J77:J93" si="18">G77</f>
        <v/>
      </c>
      <c r="K77" s="16" t="str">
        <f t="shared" si="14"/>
        <v/>
      </c>
      <c r="L77" s="16"/>
      <c r="M77" s="75" t="str">
        <f t="shared" ref="M77:M93" si="19">IF(EXACT(L77,Q77),"Cash Rate Match","Look Again")</f>
        <v>Cash Rate Match</v>
      </c>
      <c r="N77" s="70" t="str">
        <f t="shared" si="15"/>
        <v/>
      </c>
      <c r="O77" s="70"/>
      <c r="P77" s="71" t="str">
        <f t="shared" si="16"/>
        <v/>
      </c>
      <c r="Q77" s="65" t="str">
        <f t="shared" si="17"/>
        <v/>
      </c>
    </row>
    <row r="78" spans="1:17" x14ac:dyDescent="0.3">
      <c r="A78" s="68" t="str">
        <f>IF(Template!A84="","",Template!A84)</f>
        <v/>
      </c>
      <c r="B78" s="57" t="str">
        <f>IF(Template!B84="","",Template!B84)</f>
        <v/>
      </c>
      <c r="C78" s="57" t="str">
        <f>IF(Template!C84="","",Template!C84)</f>
        <v/>
      </c>
      <c r="D78" s="54" t="str">
        <f>IF(Template!D84="","",Template!D84)</f>
        <v/>
      </c>
      <c r="E78" s="54" t="str">
        <f>IF(Template!E84="","",Template!E84)</f>
        <v/>
      </c>
      <c r="F78" s="54" t="str">
        <f>IF(Template!F84="","",Template!F84)</f>
        <v/>
      </c>
      <c r="G78" s="69" t="str">
        <f>IF(Template!G84="","",Template!G84)</f>
        <v/>
      </c>
      <c r="H78" s="20"/>
      <c r="I78" s="16" t="str">
        <f t="shared" si="13"/>
        <v/>
      </c>
      <c r="J78" s="64" t="str">
        <f t="shared" si="18"/>
        <v/>
      </c>
      <c r="K78" s="16" t="str">
        <f t="shared" si="14"/>
        <v/>
      </c>
      <c r="L78" s="16"/>
      <c r="M78" s="75" t="str">
        <f t="shared" si="19"/>
        <v>Cash Rate Match</v>
      </c>
      <c r="N78" s="70" t="str">
        <f t="shared" si="15"/>
        <v/>
      </c>
      <c r="O78" s="70"/>
      <c r="P78" s="71" t="str">
        <f t="shared" si="16"/>
        <v/>
      </c>
      <c r="Q78" s="65" t="str">
        <f t="shared" si="17"/>
        <v/>
      </c>
    </row>
    <row r="79" spans="1:17" x14ac:dyDescent="0.3">
      <c r="A79" s="68" t="str">
        <f>IF(Template!A85="","",Template!A85)</f>
        <v/>
      </c>
      <c r="B79" s="57" t="str">
        <f>IF(Template!B85="","",Template!B85)</f>
        <v/>
      </c>
      <c r="C79" s="57" t="str">
        <f>IF(Template!C85="","",Template!C85)</f>
        <v/>
      </c>
      <c r="D79" s="54" t="str">
        <f>IF(Template!D85="","",Template!D85)</f>
        <v/>
      </c>
      <c r="E79" s="54" t="str">
        <f>IF(Template!E85="","",Template!E85)</f>
        <v/>
      </c>
      <c r="F79" s="54" t="str">
        <f>IF(Template!F85="","",Template!F85)</f>
        <v/>
      </c>
      <c r="G79" s="69" t="str">
        <f>IF(Template!G85="","",Template!G85)</f>
        <v/>
      </c>
      <c r="H79" s="20"/>
      <c r="I79" s="16" t="str">
        <f t="shared" si="13"/>
        <v/>
      </c>
      <c r="J79" s="64" t="str">
        <f t="shared" si="18"/>
        <v/>
      </c>
      <c r="K79" s="16" t="str">
        <f t="shared" si="14"/>
        <v/>
      </c>
      <c r="L79" s="16"/>
      <c r="M79" s="75" t="str">
        <f t="shared" si="19"/>
        <v>Cash Rate Match</v>
      </c>
      <c r="N79" s="70" t="str">
        <f t="shared" si="15"/>
        <v/>
      </c>
      <c r="O79" s="70"/>
      <c r="P79" s="71" t="str">
        <f t="shared" si="16"/>
        <v/>
      </c>
      <c r="Q79" s="65" t="str">
        <f t="shared" si="17"/>
        <v/>
      </c>
    </row>
    <row r="80" spans="1:17" x14ac:dyDescent="0.3">
      <c r="A80" s="68" t="str">
        <f>IF(Template!A86="","",Template!A86)</f>
        <v/>
      </c>
      <c r="B80" s="57" t="str">
        <f>IF(Template!B86="","",Template!B86)</f>
        <v/>
      </c>
      <c r="C80" s="57" t="str">
        <f>IF(Template!C86="","",Template!C86)</f>
        <v/>
      </c>
      <c r="D80" s="54" t="str">
        <f>IF(Template!D86="","",Template!D86)</f>
        <v/>
      </c>
      <c r="E80" s="54" t="str">
        <f>IF(Template!E86="","",Template!E86)</f>
        <v/>
      </c>
      <c r="F80" s="54" t="str">
        <f>IF(Template!F86="","",Template!F86)</f>
        <v/>
      </c>
      <c r="G80" s="69" t="str">
        <f>IF(Template!G86="","",Template!G86)</f>
        <v/>
      </c>
      <c r="H80" s="20"/>
      <c r="I80" s="16" t="str">
        <f t="shared" si="13"/>
        <v/>
      </c>
      <c r="J80" s="64" t="str">
        <f t="shared" si="18"/>
        <v/>
      </c>
      <c r="K80" s="16" t="str">
        <f t="shared" si="14"/>
        <v/>
      </c>
      <c r="L80" s="16"/>
      <c r="M80" s="75" t="str">
        <f t="shared" si="19"/>
        <v>Cash Rate Match</v>
      </c>
      <c r="N80" s="70" t="str">
        <f t="shared" si="15"/>
        <v/>
      </c>
      <c r="O80" s="70"/>
      <c r="P80" s="71" t="str">
        <f t="shared" si="16"/>
        <v/>
      </c>
      <c r="Q80" s="65" t="str">
        <f t="shared" si="17"/>
        <v/>
      </c>
    </row>
    <row r="81" spans="1:17" x14ac:dyDescent="0.3">
      <c r="A81" s="68" t="str">
        <f>IF(Template!A87="","",Template!A87)</f>
        <v/>
      </c>
      <c r="B81" s="57" t="str">
        <f>IF(Template!B87="","",Template!B87)</f>
        <v/>
      </c>
      <c r="C81" s="57" t="str">
        <f>IF(Template!C87="","",Template!C87)</f>
        <v/>
      </c>
      <c r="D81" s="54" t="str">
        <f>IF(Template!D87="","",Template!D87)</f>
        <v/>
      </c>
      <c r="E81" s="54" t="str">
        <f>IF(Template!E87="","",Template!E87)</f>
        <v/>
      </c>
      <c r="F81" s="54" t="str">
        <f>IF(Template!F87="","",Template!F87)</f>
        <v/>
      </c>
      <c r="G81" s="69" t="str">
        <f>IF(Template!G87="","",Template!G87)</f>
        <v/>
      </c>
      <c r="H81" s="20"/>
      <c r="I81" s="16" t="str">
        <f t="shared" si="13"/>
        <v/>
      </c>
      <c r="J81" s="64" t="str">
        <f t="shared" si="18"/>
        <v/>
      </c>
      <c r="K81" s="16" t="str">
        <f t="shared" si="14"/>
        <v/>
      </c>
      <c r="L81" s="16"/>
      <c r="M81" s="75" t="str">
        <f t="shared" si="19"/>
        <v>Cash Rate Match</v>
      </c>
      <c r="N81" s="70" t="str">
        <f t="shared" si="15"/>
        <v/>
      </c>
      <c r="O81" s="70"/>
      <c r="P81" s="71" t="str">
        <f t="shared" si="16"/>
        <v/>
      </c>
      <c r="Q81" s="65" t="str">
        <f t="shared" si="17"/>
        <v/>
      </c>
    </row>
    <row r="82" spans="1:17" x14ac:dyDescent="0.3">
      <c r="A82" s="68" t="str">
        <f>IF(Template!A88="","",Template!A88)</f>
        <v/>
      </c>
      <c r="B82" s="57" t="str">
        <f>IF(Template!B88="","",Template!B88)</f>
        <v/>
      </c>
      <c r="C82" s="57" t="str">
        <f>IF(Template!C88="","",Template!C88)</f>
        <v/>
      </c>
      <c r="D82" s="54" t="str">
        <f>IF(Template!D88="","",Template!D88)</f>
        <v/>
      </c>
      <c r="E82" s="54" t="str">
        <f>IF(Template!E88="","",Template!E88)</f>
        <v/>
      </c>
      <c r="F82" s="54" t="str">
        <f>IF(Template!F88="","",Template!F88)</f>
        <v/>
      </c>
      <c r="G82" s="69" t="str">
        <f>IF(Template!G88="","",Template!G88)</f>
        <v/>
      </c>
      <c r="H82" s="20"/>
      <c r="I82" s="16" t="str">
        <f t="shared" si="13"/>
        <v/>
      </c>
      <c r="J82" s="64" t="str">
        <f t="shared" si="18"/>
        <v/>
      </c>
      <c r="K82" s="16" t="str">
        <f t="shared" si="14"/>
        <v/>
      </c>
      <c r="L82" s="16"/>
      <c r="M82" s="75" t="str">
        <f t="shared" si="19"/>
        <v>Cash Rate Match</v>
      </c>
      <c r="N82" s="70" t="str">
        <f t="shared" si="15"/>
        <v/>
      </c>
      <c r="O82" s="70"/>
      <c r="P82" s="71" t="str">
        <f t="shared" si="16"/>
        <v/>
      </c>
      <c r="Q82" s="65" t="str">
        <f t="shared" si="17"/>
        <v/>
      </c>
    </row>
    <row r="83" spans="1:17" x14ac:dyDescent="0.3">
      <c r="A83" s="68" t="str">
        <f>IF(Template!A89="","",Template!A89)</f>
        <v/>
      </c>
      <c r="B83" s="57" t="str">
        <f>IF(Template!B89="","",Template!B89)</f>
        <v/>
      </c>
      <c r="C83" s="57" t="str">
        <f>IF(Template!C89="","",Template!C89)</f>
        <v/>
      </c>
      <c r="D83" s="54" t="str">
        <f>IF(Template!D89="","",Template!D89)</f>
        <v/>
      </c>
      <c r="E83" s="54" t="str">
        <f>IF(Template!E89="","",Template!E89)</f>
        <v/>
      </c>
      <c r="F83" s="54" t="str">
        <f>IF(Template!F89="","",Template!F89)</f>
        <v/>
      </c>
      <c r="G83" s="69" t="str">
        <f>IF(Template!G89="","",Template!G89)</f>
        <v/>
      </c>
      <c r="H83" s="20"/>
      <c r="I83" s="16" t="str">
        <f t="shared" si="13"/>
        <v/>
      </c>
      <c r="J83" s="64" t="str">
        <f t="shared" si="18"/>
        <v/>
      </c>
      <c r="K83" s="16" t="str">
        <f t="shared" si="14"/>
        <v/>
      </c>
      <c r="L83" s="16"/>
      <c r="M83" s="75" t="str">
        <f t="shared" si="19"/>
        <v>Cash Rate Match</v>
      </c>
      <c r="N83" s="70" t="str">
        <f t="shared" si="15"/>
        <v/>
      </c>
      <c r="O83" s="70"/>
      <c r="P83" s="71" t="str">
        <f t="shared" si="16"/>
        <v/>
      </c>
      <c r="Q83" s="65" t="str">
        <f t="shared" si="17"/>
        <v/>
      </c>
    </row>
    <row r="84" spans="1:17" x14ac:dyDescent="0.3">
      <c r="A84" s="68" t="str">
        <f>IF(Template!A90="","",Template!A90)</f>
        <v/>
      </c>
      <c r="B84" s="57" t="str">
        <f>IF(Template!B90="","",Template!B90)</f>
        <v/>
      </c>
      <c r="C84" s="57" t="str">
        <f>IF(Template!C90="","",Template!C90)</f>
        <v/>
      </c>
      <c r="D84" s="54" t="str">
        <f>IF(Template!D90="","",Template!D90)</f>
        <v/>
      </c>
      <c r="E84" s="54" t="str">
        <f>IF(Template!E90="","",Template!E90)</f>
        <v/>
      </c>
      <c r="F84" s="54" t="str">
        <f>IF(Template!F90="","",Template!F90)</f>
        <v/>
      </c>
      <c r="G84" s="69" t="str">
        <f>IF(Template!G90="","",Template!G90)</f>
        <v/>
      </c>
      <c r="H84" s="20"/>
      <c r="I84" s="16" t="str">
        <f t="shared" si="13"/>
        <v/>
      </c>
      <c r="J84" s="64" t="str">
        <f t="shared" si="18"/>
        <v/>
      </c>
      <c r="K84" s="16" t="str">
        <f t="shared" si="14"/>
        <v/>
      </c>
      <c r="L84" s="16"/>
      <c r="M84" s="75" t="str">
        <f t="shared" si="19"/>
        <v>Cash Rate Match</v>
      </c>
      <c r="N84" s="70" t="str">
        <f t="shared" si="15"/>
        <v/>
      </c>
      <c r="O84" s="70"/>
      <c r="P84" s="71" t="str">
        <f t="shared" si="16"/>
        <v/>
      </c>
      <c r="Q84" s="65" t="str">
        <f t="shared" si="17"/>
        <v/>
      </c>
    </row>
    <row r="85" spans="1:17" x14ac:dyDescent="0.3">
      <c r="A85" s="68" t="str">
        <f>IF(Template!A91="","",Template!A91)</f>
        <v/>
      </c>
      <c r="B85" s="57" t="str">
        <f>IF(Template!B91="","",Template!B91)</f>
        <v/>
      </c>
      <c r="C85" s="57" t="str">
        <f>IF(Template!C91="","",Template!C91)</f>
        <v/>
      </c>
      <c r="D85" s="54" t="str">
        <f>IF(Template!D91="","",Template!D91)</f>
        <v/>
      </c>
      <c r="E85" s="54" t="str">
        <f>IF(Template!E91="","",Template!E91)</f>
        <v/>
      </c>
      <c r="F85" s="54" t="str">
        <f>IF(Template!F91="","",Template!F91)</f>
        <v/>
      </c>
      <c r="G85" s="69" t="str">
        <f>IF(Template!G91="","",Template!G91)</f>
        <v/>
      </c>
      <c r="H85" s="20"/>
      <c r="I85" s="16" t="str">
        <f t="shared" si="13"/>
        <v/>
      </c>
      <c r="J85" s="64" t="str">
        <f t="shared" si="18"/>
        <v/>
      </c>
      <c r="K85" s="16" t="str">
        <f t="shared" si="14"/>
        <v/>
      </c>
      <c r="L85" s="16"/>
      <c r="M85" s="75" t="str">
        <f t="shared" si="19"/>
        <v>Cash Rate Match</v>
      </c>
      <c r="N85" s="70" t="str">
        <f t="shared" si="15"/>
        <v/>
      </c>
      <c r="O85" s="70"/>
      <c r="P85" s="71" t="str">
        <f t="shared" si="16"/>
        <v/>
      </c>
      <c r="Q85" s="65" t="str">
        <f t="shared" si="17"/>
        <v/>
      </c>
    </row>
    <row r="86" spans="1:17" x14ac:dyDescent="0.3">
      <c r="A86" s="68" t="str">
        <f>IF(Template!A92="","",Template!A92)</f>
        <v/>
      </c>
      <c r="B86" s="57" t="str">
        <f>IF(Template!B92="","",Template!B92)</f>
        <v/>
      </c>
      <c r="C86" s="57" t="str">
        <f>IF(Template!C92="","",Template!C92)</f>
        <v/>
      </c>
      <c r="D86" s="54" t="str">
        <f>IF(Template!D92="","",Template!D92)</f>
        <v/>
      </c>
      <c r="E86" s="54" t="str">
        <f>IF(Template!E92="","",Template!E92)</f>
        <v/>
      </c>
      <c r="F86" s="54" t="str">
        <f>IF(Template!F92="","",Template!F92)</f>
        <v/>
      </c>
      <c r="G86" s="69" t="str">
        <f>IF(Template!G92="","",Template!G92)</f>
        <v/>
      </c>
      <c r="H86" s="20"/>
      <c r="I86" s="16" t="str">
        <f t="shared" si="13"/>
        <v/>
      </c>
      <c r="J86" s="64" t="str">
        <f t="shared" si="18"/>
        <v/>
      </c>
      <c r="K86" s="16" t="str">
        <f t="shared" si="14"/>
        <v/>
      </c>
      <c r="L86" s="16"/>
      <c r="M86" s="75" t="str">
        <f t="shared" si="19"/>
        <v>Cash Rate Match</v>
      </c>
      <c r="N86" s="70" t="str">
        <f t="shared" si="15"/>
        <v/>
      </c>
      <c r="O86" s="70"/>
      <c r="P86" s="71" t="str">
        <f t="shared" si="16"/>
        <v/>
      </c>
      <c r="Q86" s="65" t="str">
        <f t="shared" si="17"/>
        <v/>
      </c>
    </row>
    <row r="87" spans="1:17" x14ac:dyDescent="0.3">
      <c r="A87" s="68" t="str">
        <f>IF(Template!A93="","",Template!A93)</f>
        <v/>
      </c>
      <c r="B87" s="57" t="str">
        <f>IF(Template!B93="","",Template!B93)</f>
        <v/>
      </c>
      <c r="C87" s="57" t="str">
        <f>IF(Template!C93="","",Template!C93)</f>
        <v/>
      </c>
      <c r="D87" s="54" t="str">
        <f>IF(Template!D93="","",Template!D93)</f>
        <v/>
      </c>
      <c r="E87" s="54" t="str">
        <f>IF(Template!E93="","",Template!E93)</f>
        <v/>
      </c>
      <c r="F87" s="54" t="str">
        <f>IF(Template!F93="","",Template!F93)</f>
        <v/>
      </c>
      <c r="G87" s="69" t="str">
        <f>IF(Template!G93="","",Template!G93)</f>
        <v/>
      </c>
      <c r="H87" s="20"/>
      <c r="I87" s="16" t="str">
        <f t="shared" si="13"/>
        <v/>
      </c>
      <c r="J87" s="64" t="str">
        <f t="shared" si="18"/>
        <v/>
      </c>
      <c r="K87" s="16" t="str">
        <f t="shared" si="14"/>
        <v/>
      </c>
      <c r="L87" s="16"/>
      <c r="M87" s="75" t="str">
        <f t="shared" si="19"/>
        <v>Cash Rate Match</v>
      </c>
      <c r="N87" s="70" t="str">
        <f t="shared" si="15"/>
        <v/>
      </c>
      <c r="O87" s="70"/>
      <c r="P87" s="71" t="str">
        <f t="shared" si="16"/>
        <v/>
      </c>
      <c r="Q87" s="65" t="str">
        <f t="shared" si="17"/>
        <v/>
      </c>
    </row>
    <row r="88" spans="1:17" x14ac:dyDescent="0.3">
      <c r="A88" s="68" t="str">
        <f>IF(Template!A94="","",Template!A94)</f>
        <v/>
      </c>
      <c r="B88" s="57" t="str">
        <f>IF(Template!B94="","",Template!B94)</f>
        <v/>
      </c>
      <c r="C88" s="57" t="str">
        <f>IF(Template!C94="","",Template!C94)</f>
        <v/>
      </c>
      <c r="D88" s="54" t="str">
        <f>IF(Template!D94="","",Template!D94)</f>
        <v/>
      </c>
      <c r="E88" s="54" t="str">
        <f>IF(Template!E94="","",Template!E94)</f>
        <v/>
      </c>
      <c r="F88" s="54" t="str">
        <f>IF(Template!F94="","",Template!F94)</f>
        <v/>
      </c>
      <c r="G88" s="69" t="str">
        <f>IF(Template!G94="","",Template!G94)</f>
        <v/>
      </c>
      <c r="H88" s="20"/>
      <c r="I88" s="16" t="str">
        <f t="shared" si="13"/>
        <v/>
      </c>
      <c r="J88" s="64" t="str">
        <f t="shared" si="18"/>
        <v/>
      </c>
      <c r="K88" s="16" t="str">
        <f t="shared" si="14"/>
        <v/>
      </c>
      <c r="L88" s="16"/>
      <c r="M88" s="75" t="str">
        <f t="shared" si="19"/>
        <v>Cash Rate Match</v>
      </c>
      <c r="N88" s="70" t="str">
        <f t="shared" si="15"/>
        <v/>
      </c>
      <c r="O88" s="70"/>
      <c r="P88" s="71" t="str">
        <f t="shared" si="16"/>
        <v/>
      </c>
      <c r="Q88" s="65" t="str">
        <f t="shared" si="17"/>
        <v/>
      </c>
    </row>
    <row r="89" spans="1:17" x14ac:dyDescent="0.3">
      <c r="A89" s="68" t="str">
        <f>IF(Template!A95="","",Template!A95)</f>
        <v/>
      </c>
      <c r="B89" s="57" t="str">
        <f>IF(Template!B95="","",Template!B95)</f>
        <v/>
      </c>
      <c r="C89" s="57" t="str">
        <f>IF(Template!C95="","",Template!C95)</f>
        <v/>
      </c>
      <c r="D89" s="54" t="str">
        <f>IF(Template!D95="","",Template!D95)</f>
        <v/>
      </c>
      <c r="E89" s="54" t="str">
        <f>IF(Template!E95="","",Template!E95)</f>
        <v/>
      </c>
      <c r="F89" s="54" t="str">
        <f>IF(Template!F95="","",Template!F95)</f>
        <v/>
      </c>
      <c r="G89" s="69" t="str">
        <f>IF(Template!G95="","",Template!G95)</f>
        <v/>
      </c>
      <c r="H89" s="20"/>
      <c r="I89" s="16" t="str">
        <f t="shared" si="13"/>
        <v/>
      </c>
      <c r="J89" s="64" t="str">
        <f t="shared" si="18"/>
        <v/>
      </c>
      <c r="K89" s="16" t="str">
        <f t="shared" si="14"/>
        <v/>
      </c>
      <c r="L89" s="16"/>
      <c r="M89" s="75" t="str">
        <f t="shared" si="19"/>
        <v>Cash Rate Match</v>
      </c>
      <c r="N89" s="70" t="str">
        <f t="shared" si="15"/>
        <v/>
      </c>
      <c r="O89" s="70"/>
      <c r="P89" s="71" t="str">
        <f t="shared" si="16"/>
        <v/>
      </c>
      <c r="Q89" s="65" t="str">
        <f t="shared" si="17"/>
        <v/>
      </c>
    </row>
    <row r="90" spans="1:17" x14ac:dyDescent="0.3">
      <c r="A90" s="68" t="str">
        <f>IF(Template!A96="","",Template!A96)</f>
        <v/>
      </c>
      <c r="B90" s="57" t="str">
        <f>IF(Template!B96="","",Template!B96)</f>
        <v/>
      </c>
      <c r="C90" s="57" t="str">
        <f>IF(Template!C96="","",Template!C96)</f>
        <v/>
      </c>
      <c r="D90" s="54" t="str">
        <f>IF(Template!D96="","",Template!D96)</f>
        <v/>
      </c>
      <c r="E90" s="54" t="str">
        <f>IF(Template!E96="","",Template!E96)</f>
        <v/>
      </c>
      <c r="F90" s="54" t="str">
        <f>IF(Template!F96="","",Template!F96)</f>
        <v/>
      </c>
      <c r="G90" s="69" t="str">
        <f>IF(Template!G96="","",Template!G96)</f>
        <v/>
      </c>
      <c r="H90" s="20"/>
      <c r="I90" s="16" t="str">
        <f t="shared" si="13"/>
        <v/>
      </c>
      <c r="J90" s="64" t="str">
        <f t="shared" si="18"/>
        <v/>
      </c>
      <c r="K90" s="16" t="str">
        <f t="shared" si="14"/>
        <v/>
      </c>
      <c r="L90" s="16"/>
      <c r="M90" s="75" t="str">
        <f t="shared" si="19"/>
        <v>Cash Rate Match</v>
      </c>
      <c r="N90" s="70" t="str">
        <f t="shared" si="15"/>
        <v/>
      </c>
      <c r="O90" s="70"/>
      <c r="P90" s="71" t="str">
        <f t="shared" si="16"/>
        <v/>
      </c>
      <c r="Q90" s="65" t="str">
        <f t="shared" si="17"/>
        <v/>
      </c>
    </row>
    <row r="91" spans="1:17" x14ac:dyDescent="0.3">
      <c r="A91" s="68" t="str">
        <f>IF(Template!A97="","",Template!A97)</f>
        <v/>
      </c>
      <c r="B91" s="57" t="str">
        <f>IF(Template!B97="","",Template!B97)</f>
        <v/>
      </c>
      <c r="C91" s="57" t="str">
        <f>IF(Template!C97="","",Template!C97)</f>
        <v/>
      </c>
      <c r="D91" s="54" t="str">
        <f>IF(Template!D97="","",Template!D97)</f>
        <v/>
      </c>
      <c r="E91" s="54" t="str">
        <f>IF(Template!E97="","",Template!E97)</f>
        <v/>
      </c>
      <c r="F91" s="54" t="str">
        <f>IF(Template!F97="","",Template!F97)</f>
        <v/>
      </c>
      <c r="G91" s="69" t="str">
        <f>IF(Template!G97="","",Template!G97)</f>
        <v/>
      </c>
      <c r="H91" s="20"/>
      <c r="I91" s="16" t="str">
        <f t="shared" si="13"/>
        <v/>
      </c>
      <c r="J91" s="64" t="str">
        <f t="shared" si="18"/>
        <v/>
      </c>
      <c r="K91" s="16" t="str">
        <f t="shared" si="14"/>
        <v/>
      </c>
      <c r="L91" s="16"/>
      <c r="M91" s="75" t="str">
        <f t="shared" si="19"/>
        <v>Cash Rate Match</v>
      </c>
      <c r="N91" s="70" t="str">
        <f t="shared" si="15"/>
        <v/>
      </c>
      <c r="O91" s="70"/>
      <c r="P91" s="71" t="str">
        <f t="shared" si="16"/>
        <v/>
      </c>
      <c r="Q91" s="65" t="str">
        <f t="shared" si="17"/>
        <v/>
      </c>
    </row>
    <row r="92" spans="1:17" x14ac:dyDescent="0.3">
      <c r="A92" s="68" t="str">
        <f>IF(Template!A98="","",Template!A98)</f>
        <v/>
      </c>
      <c r="B92" s="57" t="str">
        <f>IF(Template!B98="","",Template!B98)</f>
        <v/>
      </c>
      <c r="C92" s="57" t="str">
        <f>IF(Template!C98="","",Template!C98)</f>
        <v/>
      </c>
      <c r="D92" s="54" t="str">
        <f>IF(Template!D98="","",Template!D98)</f>
        <v/>
      </c>
      <c r="E92" s="54" t="str">
        <f>IF(Template!E98="","",Template!E98)</f>
        <v/>
      </c>
      <c r="F92" s="54" t="str">
        <f>IF(Template!F98="","",Template!F98)</f>
        <v/>
      </c>
      <c r="G92" s="69" t="str">
        <f>IF(Template!G98="","",Template!G98)</f>
        <v/>
      </c>
      <c r="H92" s="20"/>
      <c r="I92" s="16" t="str">
        <f t="shared" si="13"/>
        <v/>
      </c>
      <c r="J92" s="64" t="str">
        <f t="shared" si="18"/>
        <v/>
      </c>
      <c r="K92" s="16" t="str">
        <f t="shared" si="14"/>
        <v/>
      </c>
      <c r="L92" s="16"/>
      <c r="M92" s="75" t="str">
        <f t="shared" si="19"/>
        <v>Cash Rate Match</v>
      </c>
      <c r="N92" s="70" t="str">
        <f t="shared" si="15"/>
        <v/>
      </c>
      <c r="O92" s="70"/>
      <c r="P92" s="71" t="str">
        <f t="shared" si="16"/>
        <v/>
      </c>
      <c r="Q92" s="65" t="str">
        <f t="shared" si="17"/>
        <v/>
      </c>
    </row>
    <row r="93" spans="1:17" x14ac:dyDescent="0.3">
      <c r="A93" s="68" t="str">
        <f>IF(Template!A99="","",Template!A99)</f>
        <v/>
      </c>
      <c r="B93" s="57" t="str">
        <f>IF(Template!B99="","",Template!B99)</f>
        <v/>
      </c>
      <c r="C93" s="57" t="str">
        <f>IF(Template!C99="","",Template!C99)</f>
        <v/>
      </c>
      <c r="D93" s="54" t="str">
        <f>IF(Template!D99="","",Template!D99)</f>
        <v/>
      </c>
      <c r="E93" s="54" t="str">
        <f>IF(Template!E99="","",Template!E99)</f>
        <v/>
      </c>
      <c r="F93" s="54" t="str">
        <f>IF(Template!F99="","",Template!F99)</f>
        <v/>
      </c>
      <c r="G93" s="69" t="str">
        <f>IF(Template!G99="","",Template!G99)</f>
        <v/>
      </c>
      <c r="H93" s="20"/>
      <c r="I93" s="16" t="str">
        <f t="shared" si="13"/>
        <v/>
      </c>
      <c r="J93" s="64" t="str">
        <f t="shared" si="18"/>
        <v/>
      </c>
      <c r="K93" s="16" t="str">
        <f t="shared" si="14"/>
        <v/>
      </c>
      <c r="L93" s="16"/>
      <c r="M93" s="75" t="str">
        <f t="shared" si="19"/>
        <v>Cash Rate Match</v>
      </c>
      <c r="N93" s="70" t="str">
        <f t="shared" si="15"/>
        <v/>
      </c>
      <c r="O93" s="70"/>
      <c r="P93" s="71" t="str">
        <f t="shared" si="16"/>
        <v/>
      </c>
      <c r="Q93" s="65" t="str">
        <f t="shared" si="17"/>
        <v/>
      </c>
    </row>
    <row r="94" spans="1:17" x14ac:dyDescent="0.3">
      <c r="A94" s="3"/>
      <c r="F94" s="2"/>
    </row>
    <row r="95" spans="1:17" x14ac:dyDescent="0.3">
      <c r="A95" s="3"/>
      <c r="F95" s="2"/>
    </row>
    <row r="96" spans="1:17" x14ac:dyDescent="0.3">
      <c r="A96" s="3"/>
      <c r="F96" s="2"/>
    </row>
    <row r="97" spans="1:6" x14ac:dyDescent="0.3">
      <c r="A97" s="3"/>
      <c r="F97" s="2"/>
    </row>
    <row r="98" spans="1:6" x14ac:dyDescent="0.3">
      <c r="A98" s="3"/>
      <c r="F98" s="2"/>
    </row>
    <row r="99" spans="1:6" x14ac:dyDescent="0.3">
      <c r="A99" s="3"/>
      <c r="F99" s="2"/>
    </row>
    <row r="100" spans="1:6" x14ac:dyDescent="0.3">
      <c r="A100" s="3"/>
      <c r="F100" s="2"/>
    </row>
    <row r="101" spans="1:6" x14ac:dyDescent="0.3">
      <c r="A101" s="3"/>
      <c r="F101" s="2"/>
    </row>
    <row r="102" spans="1:6" x14ac:dyDescent="0.3">
      <c r="A102" s="3"/>
      <c r="F102" s="2"/>
    </row>
    <row r="103" spans="1:6" x14ac:dyDescent="0.3">
      <c r="A103" s="3"/>
      <c r="F103" s="2"/>
    </row>
    <row r="104" spans="1:6" x14ac:dyDescent="0.3">
      <c r="A104" s="3"/>
      <c r="F104" s="2"/>
    </row>
    <row r="105" spans="1:6" x14ac:dyDescent="0.3">
      <c r="A105" s="3"/>
      <c r="F105" s="2"/>
    </row>
    <row r="106" spans="1:6" x14ac:dyDescent="0.3">
      <c r="A106" s="3"/>
      <c r="F106" s="2"/>
    </row>
    <row r="107" spans="1:6" x14ac:dyDescent="0.3">
      <c r="A107" s="3"/>
      <c r="F107" s="2"/>
    </row>
    <row r="108" spans="1:6" x14ac:dyDescent="0.3">
      <c r="A108" s="3"/>
      <c r="F108" s="2"/>
    </row>
    <row r="109" spans="1:6" x14ac:dyDescent="0.3">
      <c r="A109" s="3"/>
      <c r="F109" s="2"/>
    </row>
    <row r="110" spans="1:6" x14ac:dyDescent="0.3">
      <c r="A110" s="3"/>
      <c r="F110" s="2"/>
    </row>
    <row r="111" spans="1:6" x14ac:dyDescent="0.3">
      <c r="F111" s="2"/>
    </row>
    <row r="112" spans="1:6" x14ac:dyDescent="0.3">
      <c r="F112" s="2"/>
    </row>
    <row r="113" spans="6:6" x14ac:dyDescent="0.3">
      <c r="F113" s="2"/>
    </row>
    <row r="114" spans="6:6" x14ac:dyDescent="0.3">
      <c r="F114" s="2"/>
    </row>
    <row r="115" spans="6:6" x14ac:dyDescent="0.3">
      <c r="F115" s="2"/>
    </row>
    <row r="116" spans="6:6" x14ac:dyDescent="0.3">
      <c r="F116" s="2"/>
    </row>
    <row r="117" spans="6:6" x14ac:dyDescent="0.3">
      <c r="F117" s="2"/>
    </row>
    <row r="118" spans="6:6" x14ac:dyDescent="0.3">
      <c r="F118" s="2"/>
    </row>
    <row r="119" spans="6:6" x14ac:dyDescent="0.3">
      <c r="F119" s="2"/>
    </row>
    <row r="120" spans="6:6" x14ac:dyDescent="0.3">
      <c r="F120" s="2"/>
    </row>
  </sheetData>
  <sheetProtection sort="0"/>
  <autoFilter ref="A11:Q11" xr:uid="{00000000-0009-0000-0000-000001000000}">
    <sortState xmlns:xlrd2="http://schemas.microsoft.com/office/spreadsheetml/2017/richdata2" ref="A18:M99">
      <sortCondition ref="A17"/>
    </sortState>
  </autoFilter>
  <mergeCells count="3">
    <mergeCell ref="A10:E10"/>
    <mergeCell ref="F10:G10"/>
    <mergeCell ref="A5:Q7"/>
  </mergeCells>
  <conditionalFormatting sqref="A12:H93">
    <cfRule type="expression" dxfId="3" priority="4">
      <formula>ISBLANK(A12)</formula>
    </cfRule>
  </conditionalFormatting>
  <conditionalFormatting sqref="P12:P93">
    <cfRule type="duplicateValues" dxfId="2" priority="3"/>
  </conditionalFormatting>
  <conditionalFormatting sqref="M12:M93">
    <cfRule type="cellIs" dxfId="1" priority="1" operator="equal">
      <formula>"Cash Rate Match"</formula>
    </cfRule>
    <cfRule type="cellIs" dxfId="0" priority="2" operator="equal">
      <formula>"Look Again"</formula>
    </cfRule>
  </conditionalFormatting>
  <dataValidations count="2">
    <dataValidation type="textLength" operator="equal" allowBlank="1" showInputMessage="1" showErrorMessage="1" errorTitle="CUSIP" error="Please enter the nine digit alphanumeric CUSIP." sqref="A96" xr:uid="{00000000-0002-0000-0100-000000000000}">
      <formula1>9</formula1>
    </dataValidation>
    <dataValidation type="textLength" operator="equal" allowBlank="1" showInputMessage="1" showErrorMessage="1" errorTitle="CUSIP" error="Please enter nine digit alphanumeric CUSIP. " sqref="A94:A95 A97:A1048576" xr:uid="{00000000-0002-0000-0100-000001000000}">
      <formula1>9</formula1>
    </dataValidation>
  </dataValidations>
  <pageMargins left="0.7" right="0.7" top="0.75" bottom="0.75" header="0.3" footer="0.3"/>
  <pageSetup scale="43" fitToHeight="0" orientation="landscape" r:id="rId1"/>
  <headerFooter>
    <oddFooter>&amp;L&amp;1#&amp;"Arial"&amp;10&amp;K737373DTCC Public (White)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G13"/>
  <sheetViews>
    <sheetView workbookViewId="0">
      <selection activeCell="D22" sqref="D22"/>
    </sheetView>
  </sheetViews>
  <sheetFormatPr defaultRowHeight="12.45" x14ac:dyDescent="0.3"/>
  <cols>
    <col min="1" max="1" width="15.4609375" bestFit="1" customWidth="1"/>
    <col min="3" max="3" width="32.15234375" customWidth="1"/>
    <col min="4" max="7" width="10.15234375" bestFit="1" customWidth="1"/>
  </cols>
  <sheetData>
    <row r="2" spans="1:7" x14ac:dyDescent="0.3">
      <c r="A2" s="8"/>
      <c r="B2" s="9" t="s">
        <v>57</v>
      </c>
      <c r="C2" s="10">
        <v>2020</v>
      </c>
      <c r="D2" s="10">
        <v>2021</v>
      </c>
      <c r="E2" s="10">
        <v>2022</v>
      </c>
      <c r="F2" s="10">
        <v>2023</v>
      </c>
      <c r="G2" s="10">
        <v>2024</v>
      </c>
    </row>
    <row r="3" spans="1:7" x14ac:dyDescent="0.3">
      <c r="A3" s="11" t="s">
        <v>58</v>
      </c>
      <c r="B3" s="12" t="s">
        <v>59</v>
      </c>
      <c r="C3" s="11" t="s">
        <v>60</v>
      </c>
      <c r="D3" s="11" t="s">
        <v>60</v>
      </c>
      <c r="E3" s="11" t="s">
        <v>60</v>
      </c>
      <c r="F3" s="11" t="s">
        <v>60</v>
      </c>
      <c r="G3" s="11" t="s">
        <v>60</v>
      </c>
    </row>
    <row r="4" spans="1:7" ht="24.9" x14ac:dyDescent="0.3">
      <c r="A4" s="13" t="s">
        <v>61</v>
      </c>
      <c r="B4" s="14">
        <f>$C$2</f>
        <v>2020</v>
      </c>
      <c r="C4" s="15">
        <f>DATE(C2,1,1)</f>
        <v>43831</v>
      </c>
      <c r="D4" s="15">
        <f>DATE(D2,12,31)</f>
        <v>44561</v>
      </c>
      <c r="E4" s="15">
        <f t="shared" ref="D4:F4" si="0">DATE(E2,1,1)</f>
        <v>44562</v>
      </c>
      <c r="F4" s="15">
        <f>DATE(F2,1,2)</f>
        <v>44928</v>
      </c>
      <c r="G4" s="15">
        <f>DATE(G2,1,1)</f>
        <v>45292</v>
      </c>
    </row>
    <row r="5" spans="1:7" ht="49.75" x14ac:dyDescent="0.3">
      <c r="A5" s="13" t="s">
        <v>62</v>
      </c>
      <c r="B5" s="14">
        <f t="shared" ref="B5:B13" si="1">$C$2</f>
        <v>2020</v>
      </c>
      <c r="C5" s="15">
        <f>DATE(C2,1,1)+14+CHOOSE(WEEKDAY(DATE(C2,1,1)),1,0,6,5,4,3,2)</f>
        <v>43850</v>
      </c>
      <c r="D5" s="15">
        <f t="shared" ref="D5:G5" si="2">DATE(D2,1,1)+14+CHOOSE(WEEKDAY(DATE(D2,1,1)),1,0,6,5,4,3,2)</f>
        <v>44214</v>
      </c>
      <c r="E5" s="15">
        <f t="shared" si="2"/>
        <v>44578</v>
      </c>
      <c r="F5" s="15">
        <f t="shared" si="2"/>
        <v>44942</v>
      </c>
      <c r="G5" s="15">
        <f t="shared" si="2"/>
        <v>45306</v>
      </c>
    </row>
    <row r="6" spans="1:7" ht="24.9" x14ac:dyDescent="0.3">
      <c r="A6" s="13" t="s">
        <v>63</v>
      </c>
      <c r="B6" s="14">
        <f t="shared" si="1"/>
        <v>2020</v>
      </c>
      <c r="C6" s="15">
        <f>DATE(C2,2,1)+14+CHOOSE(WEEKDAY(DATE(C2,2,1)),1,0,6,5,4,3,2)</f>
        <v>43878</v>
      </c>
      <c r="D6" s="15">
        <f t="shared" ref="D6:G6" si="3">DATE(D2,2,1)+14+CHOOSE(WEEKDAY(DATE(D2,2,1)),1,0,6,5,4,3,2)</f>
        <v>44242</v>
      </c>
      <c r="E6" s="15">
        <f t="shared" si="3"/>
        <v>44613</v>
      </c>
      <c r="F6" s="15">
        <f>DATE(F2,2,1)+14+CHOOSE(WEEKDAY(DATE(F2,2,1)),1,0,6,5,4,3,2)</f>
        <v>44977</v>
      </c>
      <c r="G6" s="15">
        <f t="shared" si="3"/>
        <v>45341</v>
      </c>
    </row>
    <row r="7" spans="1:7" ht="24.9" x14ac:dyDescent="0.3">
      <c r="A7" s="13" t="s">
        <v>64</v>
      </c>
      <c r="B7" s="14">
        <f t="shared" si="1"/>
        <v>2020</v>
      </c>
      <c r="C7" s="15">
        <f>DATE(C2,6,1)-WEEKDAY(DATE(C2,6,6))</f>
        <v>43976</v>
      </c>
      <c r="D7" s="15">
        <f t="shared" ref="D7:G7" si="4">DATE(D2,6,1)-WEEKDAY(DATE(D2,6,6))</f>
        <v>44347</v>
      </c>
      <c r="E7" s="15">
        <f t="shared" si="4"/>
        <v>44711</v>
      </c>
      <c r="F7" s="15">
        <f t="shared" si="4"/>
        <v>45075</v>
      </c>
      <c r="G7" s="15">
        <f t="shared" si="4"/>
        <v>45439</v>
      </c>
    </row>
    <row r="8" spans="1:7" ht="24.9" x14ac:dyDescent="0.3">
      <c r="A8" s="13" t="s">
        <v>65</v>
      </c>
      <c r="B8" s="14">
        <f t="shared" si="1"/>
        <v>2020</v>
      </c>
      <c r="C8" s="87">
        <v>44015</v>
      </c>
      <c r="D8" s="15">
        <f>DATE(D2,7,5)</f>
        <v>44382</v>
      </c>
      <c r="E8" s="15">
        <f t="shared" ref="D8:G8" si="5">DATE(E2,7,4)</f>
        <v>44746</v>
      </c>
      <c r="F8" s="15">
        <f t="shared" si="5"/>
        <v>45111</v>
      </c>
      <c r="G8" s="15">
        <f t="shared" si="5"/>
        <v>45477</v>
      </c>
    </row>
    <row r="9" spans="1:7" x14ac:dyDescent="0.3">
      <c r="A9" s="13" t="s">
        <v>66</v>
      </c>
      <c r="B9" s="14">
        <f t="shared" si="1"/>
        <v>2020</v>
      </c>
      <c r="C9" s="15">
        <f>DATE(C2,9,1)+CHOOSE(WEEKDAY(DATE(C2,9,1)),1,0,6,5,4,3,2)</f>
        <v>44081</v>
      </c>
      <c r="D9" s="15">
        <f t="shared" ref="D9:G9" si="6">DATE(D2,9,1)+CHOOSE(WEEKDAY(DATE(D2,9,1)),1,0,6,5,4,3,2)</f>
        <v>44445</v>
      </c>
      <c r="E9" s="15">
        <f t="shared" si="6"/>
        <v>44809</v>
      </c>
      <c r="F9" s="15">
        <f t="shared" si="6"/>
        <v>45173</v>
      </c>
      <c r="G9" s="15">
        <f t="shared" si="6"/>
        <v>45537</v>
      </c>
    </row>
    <row r="10" spans="1:7" ht="24.9" x14ac:dyDescent="0.3">
      <c r="A10" s="13" t="s">
        <v>67</v>
      </c>
      <c r="B10" s="14">
        <f t="shared" si="1"/>
        <v>2020</v>
      </c>
      <c r="C10" s="15">
        <f>DATE(C2,10,1)+7+CHOOSE(WEEKDAY(DATE(C2,10,1)),1,0,6,5,4,3,2)</f>
        <v>44116</v>
      </c>
      <c r="D10" s="15">
        <f t="shared" ref="D10:G10" si="7">DATE(D2,10,1)+7+CHOOSE(WEEKDAY(DATE(D2,10,1)),1,0,6,5,4,3,2)</f>
        <v>44480</v>
      </c>
      <c r="E10" s="15">
        <f t="shared" si="7"/>
        <v>44844</v>
      </c>
      <c r="F10" s="15">
        <f t="shared" si="7"/>
        <v>45208</v>
      </c>
      <c r="G10" s="15">
        <f t="shared" si="7"/>
        <v>45579</v>
      </c>
    </row>
    <row r="11" spans="1:7" ht="24.9" x14ac:dyDescent="0.3">
      <c r="A11" s="13" t="s">
        <v>68</v>
      </c>
      <c r="B11" s="14">
        <f t="shared" si="1"/>
        <v>2020</v>
      </c>
      <c r="C11" s="15">
        <f>DATE(C2,11,11)</f>
        <v>44146</v>
      </c>
      <c r="D11" s="15">
        <f t="shared" ref="D11:G11" si="8">DATE(D2,11,11)</f>
        <v>44511</v>
      </c>
      <c r="E11" s="15">
        <f t="shared" si="8"/>
        <v>44876</v>
      </c>
      <c r="F11" s="15">
        <f>DATE(F2,11,10)</f>
        <v>45240</v>
      </c>
      <c r="G11" s="15">
        <f t="shared" si="8"/>
        <v>45607</v>
      </c>
    </row>
    <row r="12" spans="1:7" ht="24.9" x14ac:dyDescent="0.3">
      <c r="A12" s="13" t="s">
        <v>69</v>
      </c>
      <c r="B12" s="14">
        <f t="shared" si="1"/>
        <v>2020</v>
      </c>
      <c r="C12" s="15">
        <f>DATE(C2,11,1)+21+CHOOSE(WEEKDAY(DATE(C2,11,1)),4,3,2,1,0,6,5)</f>
        <v>44161</v>
      </c>
      <c r="D12" s="15">
        <f t="shared" ref="D12:G12" si="9">DATE(D2,11,1)+21+CHOOSE(WEEKDAY(DATE(D2,11,1)),4,3,2,1,0,6,5)</f>
        <v>44525</v>
      </c>
      <c r="E12" s="15">
        <f t="shared" si="9"/>
        <v>44889</v>
      </c>
      <c r="F12" s="15">
        <f t="shared" si="9"/>
        <v>45253</v>
      </c>
      <c r="G12" s="15">
        <f t="shared" si="9"/>
        <v>45624</v>
      </c>
    </row>
    <row r="13" spans="1:7" ht="24.9" x14ac:dyDescent="0.3">
      <c r="A13" s="13" t="s">
        <v>70</v>
      </c>
      <c r="B13" s="14">
        <f t="shared" si="1"/>
        <v>2020</v>
      </c>
      <c r="C13" s="15">
        <f>DATE(C2,12,25)</f>
        <v>44190</v>
      </c>
      <c r="D13" s="15">
        <f>DATE(D2,12,24)</f>
        <v>44554</v>
      </c>
      <c r="E13" s="15">
        <f>DATE(E2,12,26)</f>
        <v>44921</v>
      </c>
      <c r="F13" s="15">
        <f t="shared" ref="D13:G13" si="10">DATE(F2,12,25)</f>
        <v>45285</v>
      </c>
      <c r="G13" s="15">
        <f t="shared" si="10"/>
        <v>45651</v>
      </c>
    </row>
  </sheetData>
  <pageMargins left="0.7" right="0.7" top="0.75" bottom="0.75" header="0.3" footer="0.3"/>
  <pageSetup orientation="portrait" r:id="rId1"/>
  <headerFooter>
    <oddFooter>&amp;L&amp;1#&amp;"Arial"&amp;10&amp;K737373DTCC Public (White)</oddFooter>
  </headerFooter>
  <ignoredErrors>
    <ignoredError sqref="D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E0C84579761E4DB83931FEE7F6DE78" ma:contentTypeVersion="23" ma:contentTypeDescription="Create a new document." ma:contentTypeScope="" ma:versionID="9f5ae6504782932f4501247caba8b652">
  <xsd:schema xmlns:xsd="http://www.w3.org/2001/XMLSchema" xmlns:xs="http://www.w3.org/2001/XMLSchema" xmlns:p="http://schemas.microsoft.com/office/2006/metadata/properties" xmlns:ns2="4d26fc43-c14c-4e6a-85b9-c4caea7d383d" xmlns:ns3="713c16c5-445b-44f6-8a87-99b8519cf612" targetNamespace="http://schemas.microsoft.com/office/2006/metadata/properties" ma:root="true" ma:fieldsID="999232adda6b50d6bfba0fab33bb6fe8" ns2:_="" ns3:_="">
    <xsd:import namespace="4d26fc43-c14c-4e6a-85b9-c4caea7d383d"/>
    <xsd:import namespace="713c16c5-445b-44f6-8a87-99b8519cf612"/>
    <xsd:element name="properties">
      <xsd:complexType>
        <xsd:sequence>
          <xsd:element name="documentManagement">
            <xsd:complexType>
              <xsd:all>
                <xsd:element ref="ns2:Classification"/>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6fc43-c14c-4e6a-85b9-c4caea7d383d" elementFormDefault="qualified">
    <xsd:import namespace="http://schemas.microsoft.com/office/2006/documentManagement/types"/>
    <xsd:import namespace="http://schemas.microsoft.com/office/infopath/2007/PartnerControls"/>
    <xsd:element name="Classification" ma:index="8" ma:displayName="Classification" ma:default="DTCC Confidential" ma:description="Classify the content in accordance with DTCC's Information Security Classification Policy" ma:format="Dropdown" ma:internalName="Classification" ma:readOnly="false">
      <xsd:simpleType>
        <xsd:restriction base="dms:Choice">
          <xsd:enumeration value="DTCC Non-Confidential"/>
          <xsd:enumeration value="DTCC Controlled Non-Confidential"/>
          <xsd:enumeration value="DTCC Confidential"/>
          <xsd:enumeration value="DTCC 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13c16c5-445b-44f6-8a87-99b8519cf612"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4B6CD06-8680-4116-B272-1EBFE94DE9AA}" ma:internalName="TaxCatchAll" ma:showField="CatchAllData" ma:web="{820a6292-43db-4a7f-9f9f-095daef72f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13c16c5-445b-44f6-8a87-99b8519cf612">
      <Value>2</Value>
      <Value>12</Value>
    </TaxCatchAll>
    <Classification xmlns="4d26fc43-c14c-4e6a-85b9-c4caea7d383d">DTCC Confidential</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A5036B-FEAB-4135-AFD0-7149AA436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6fc43-c14c-4e6a-85b9-c4caea7d383d"/>
    <ds:schemaRef ds:uri="713c16c5-445b-44f6-8a87-99b8519cf6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895707-EBCF-4214-B25A-0514BF519853}">
  <ds:schemaRefs>
    <ds:schemaRef ds:uri="http://schemas.microsoft.com/office/infopath/2007/PartnerControls"/>
    <ds:schemaRef ds:uri="713c16c5-445b-44f6-8a87-99b8519cf612"/>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4d26fc43-c14c-4e6a-85b9-c4caea7d383d"/>
    <ds:schemaRef ds:uri="http://www.w3.org/XML/1998/namespace"/>
    <ds:schemaRef ds:uri="http://purl.org/dc/dcmitype/"/>
  </ds:schemaRefs>
</ds:datastoreItem>
</file>

<file path=customXml/itemProps3.xml><?xml version="1.0" encoding="utf-8"?>
<ds:datastoreItem xmlns:ds="http://schemas.openxmlformats.org/officeDocument/2006/customXml" ds:itemID="{7677DF51-4495-4902-8D9E-5281B312E2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Template</vt:lpstr>
      <vt:lpstr>DTC USERS Only</vt:lpstr>
      <vt:lpstr>Holidays</vt:lpstr>
      <vt:lpstr>Holidays</vt:lpstr>
      <vt:lpstr>Instructions!Print_Area</vt:lpstr>
    </vt:vector>
  </TitlesOfParts>
  <Manager/>
  <Company>DTCC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idesacia</dc:creator>
  <cp:keywords/>
  <dc:description/>
  <cp:lastModifiedBy>Tang, Steven R.</cp:lastModifiedBy>
  <cp:revision/>
  <dcterms:created xsi:type="dcterms:W3CDTF">2016-12-19T19:14:54Z</dcterms:created>
  <dcterms:modified xsi:type="dcterms:W3CDTF">2020-07-30T12:42:07Z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0x01010013E0C84579761E4DB83931FEE7F6DE78</vt:lpwstr>
  </property>
  <property fmtid="{D5CDD505-2E9C-101B-9397-08002B2CF9AE}" pid="5" name="Record Status">
    <vt:lpwstr>2;#Active|18922bef-8cd0-46c1-9a8b-415ea1ebf959</vt:lpwstr>
  </property>
  <property fmtid="{D5CDD505-2E9C-101B-9397-08002B2CF9AE}" pid="6" name="Record Category">
    <vt:lpwstr>12;#Migrated Documents (TAGGING REQUIRED)|5ebe1c31-3b3d-49b0-984f-897c0533b8fa</vt:lpwstr>
  </property>
  <property fmtid="{D5CDD505-2E9C-101B-9397-08002B2CF9AE}" pid="7" name="Security Classification">
    <vt:lpwstr/>
  </property>
  <property fmtid="{D5CDD505-2E9C-101B-9397-08002B2CF9AE}" pid="8" name="AuthorIds_UIVersion_7168">
    <vt:lpwstr>45</vt:lpwstr>
  </property>
  <property fmtid="{D5CDD505-2E9C-101B-9397-08002B2CF9AE}" pid="9" name="AuthorIds_UIVersion_7680">
    <vt:lpwstr>45</vt:lpwstr>
  </property>
  <property fmtid="{D5CDD505-2E9C-101B-9397-08002B2CF9AE}" pid="10" name="AuthorIds_UIVersion_8192">
    <vt:lpwstr>45</vt:lpwstr>
  </property>
  <property fmtid="{D5CDD505-2E9C-101B-9397-08002B2CF9AE}" pid="11" name="AuthorIds_UIVersion_8704">
    <vt:lpwstr>45</vt:lpwstr>
  </property>
  <property fmtid="{D5CDD505-2E9C-101B-9397-08002B2CF9AE}" pid="12" name="Content Owner">
    <vt:lpwstr/>
  </property>
  <property fmtid="{D5CDD505-2E9C-101B-9397-08002B2CF9AE}" pid="13" name="cd610437e9cb4443a7f5ffc7d5ccda03">
    <vt:lpwstr>Active|18922bef-8cd0-46c1-9a8b-415ea1ebf959</vt:lpwstr>
  </property>
  <property fmtid="{D5CDD505-2E9C-101B-9397-08002B2CF9AE}" pid="14" name="d625ab5c0cb34b358f04872b6f1c8509">
    <vt:lpwstr>Migrated Documents (TAGGING REQUIRED)|5ebe1c31-3b3d-49b0-984f-897c0533b8fa</vt:lpwstr>
  </property>
  <property fmtid="{D5CDD505-2E9C-101B-9397-08002B2CF9AE}" pid="15" name="ib90559b42754d83a90983745fd9e720">
    <vt:lpwstr/>
  </property>
  <property fmtid="{D5CDD505-2E9C-101B-9397-08002B2CF9AE}" pid="16" name="MSIP_Label_e823a16b-a30b-4b34-8886-728ecf81b33e_Enabled">
    <vt:lpwstr>True</vt:lpwstr>
  </property>
  <property fmtid="{D5CDD505-2E9C-101B-9397-08002B2CF9AE}" pid="17" name="MSIP_Label_e823a16b-a30b-4b34-8886-728ecf81b33e_SiteId">
    <vt:lpwstr>0465519d-7f55-4d47-998b-55e2a86f04a8</vt:lpwstr>
  </property>
  <property fmtid="{D5CDD505-2E9C-101B-9397-08002B2CF9AE}" pid="18" name="MSIP_Label_e823a16b-a30b-4b34-8886-728ecf81b33e_Owner">
    <vt:lpwstr>stang@dtcc.com</vt:lpwstr>
  </property>
  <property fmtid="{D5CDD505-2E9C-101B-9397-08002B2CF9AE}" pid="19" name="MSIP_Label_e823a16b-a30b-4b34-8886-728ecf81b33e_SetDate">
    <vt:lpwstr>2020-07-29T20:08:30.7781635Z</vt:lpwstr>
  </property>
  <property fmtid="{D5CDD505-2E9C-101B-9397-08002B2CF9AE}" pid="20" name="MSIP_Label_e823a16b-a30b-4b34-8886-728ecf81b33e_Name">
    <vt:lpwstr>DTCC Public (White)</vt:lpwstr>
  </property>
  <property fmtid="{D5CDD505-2E9C-101B-9397-08002B2CF9AE}" pid="21" name="MSIP_Label_e823a16b-a30b-4b34-8886-728ecf81b33e_Application">
    <vt:lpwstr>Microsoft Azure Information Protection</vt:lpwstr>
  </property>
  <property fmtid="{D5CDD505-2E9C-101B-9397-08002B2CF9AE}" pid="22" name="MSIP_Label_e823a16b-a30b-4b34-8886-728ecf81b33e_ActionId">
    <vt:lpwstr>1f912e30-24e6-4e55-bf54-9d373031abf9</vt:lpwstr>
  </property>
  <property fmtid="{D5CDD505-2E9C-101B-9397-08002B2CF9AE}" pid="23" name="MSIP_Label_e823a16b-a30b-4b34-8886-728ecf81b33e_Extended_MSFT_Method">
    <vt:lpwstr>Manual</vt:lpwstr>
  </property>
  <property fmtid="{D5CDD505-2E9C-101B-9397-08002B2CF9AE}" pid="24" name="MSIP_Label_242c581c-cd59-41e0-bc87-8ec6be11c54e_Enabled">
    <vt:lpwstr>True</vt:lpwstr>
  </property>
  <property fmtid="{D5CDD505-2E9C-101B-9397-08002B2CF9AE}" pid="25" name="MSIP_Label_242c581c-cd59-41e0-bc87-8ec6be11c54e_SiteId">
    <vt:lpwstr>0465519d-7f55-4d47-998b-55e2a86f04a8</vt:lpwstr>
  </property>
  <property fmtid="{D5CDD505-2E9C-101B-9397-08002B2CF9AE}" pid="26" name="MSIP_Label_242c581c-cd59-41e0-bc87-8ec6be11c54e_Owner">
    <vt:lpwstr>stang@dtcc.com</vt:lpwstr>
  </property>
  <property fmtid="{D5CDD505-2E9C-101B-9397-08002B2CF9AE}" pid="27" name="MSIP_Label_242c581c-cd59-41e0-bc87-8ec6be11c54e_SetDate">
    <vt:lpwstr>2020-07-29T20:08:30.7781635Z</vt:lpwstr>
  </property>
  <property fmtid="{D5CDD505-2E9C-101B-9397-08002B2CF9AE}" pid="28" name="MSIP_Label_242c581c-cd59-41e0-bc87-8ec6be11c54e_Name">
    <vt:lpwstr>Default Marking</vt:lpwstr>
  </property>
  <property fmtid="{D5CDD505-2E9C-101B-9397-08002B2CF9AE}" pid="29" name="MSIP_Label_242c581c-cd59-41e0-bc87-8ec6be11c54e_Application">
    <vt:lpwstr>Microsoft Azure Information Protection</vt:lpwstr>
  </property>
  <property fmtid="{D5CDD505-2E9C-101B-9397-08002B2CF9AE}" pid="30" name="MSIP_Label_242c581c-cd59-41e0-bc87-8ec6be11c54e_ActionId">
    <vt:lpwstr>1f912e30-24e6-4e55-bf54-9d373031abf9</vt:lpwstr>
  </property>
  <property fmtid="{D5CDD505-2E9C-101B-9397-08002B2CF9AE}" pid="31" name="MSIP_Label_242c581c-cd59-41e0-bc87-8ec6be11c54e_Parent">
    <vt:lpwstr>e823a16b-a30b-4b34-8886-728ecf81b33e</vt:lpwstr>
  </property>
  <property fmtid="{D5CDD505-2E9C-101B-9397-08002B2CF9AE}" pid="32" name="MSIP_Label_242c581c-cd59-41e0-bc87-8ec6be11c54e_Extended_MSFT_Method">
    <vt:lpwstr>Manual</vt:lpwstr>
  </property>
  <property fmtid="{D5CDD505-2E9C-101B-9397-08002B2CF9AE}" pid="33" name="Sensitivity">
    <vt:lpwstr>DTCC Public (White) Default Marking</vt:lpwstr>
  </property>
</Properties>
</file>